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ABC\DS 266\"/>
    </mc:Choice>
  </mc:AlternateContent>
  <bookViews>
    <workbookView xWindow="0" yWindow="0" windowWidth="0" windowHeight="0"/>
  </bookViews>
  <sheets>
    <sheet name="Rekapitulace stavby" sheetId="1" r:id="rId1"/>
    <sheet name="01 - Stavební úpravy koup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koup...'!$C$139:$K$386</definedName>
    <definedName name="_xlnm.Print_Area" localSheetId="1">'01 - Stavební úpravy koup...'!$C$4:$J$76,'01 - Stavební úpravy koup...'!$C$82:$J$121,'01 - Stavební úpravy koup...'!$C$127:$K$386</definedName>
    <definedName name="_xlnm.Print_Titles" localSheetId="1">'01 - Stavební úpravy koup...'!$139:$139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86"/>
  <c r="BH386"/>
  <c r="BG386"/>
  <c r="BE386"/>
  <c r="T386"/>
  <c r="T385"/>
  <c r="R386"/>
  <c r="R385"/>
  <c r="P386"/>
  <c r="P385"/>
  <c r="BI384"/>
  <c r="BH384"/>
  <c r="BG384"/>
  <c r="BE384"/>
  <c r="T384"/>
  <c r="T383"/>
  <c r="R384"/>
  <c r="R383"/>
  <c r="P384"/>
  <c r="P383"/>
  <c r="BI382"/>
  <c r="BH382"/>
  <c r="BG382"/>
  <c r="BE382"/>
  <c r="T382"/>
  <c r="T381"/>
  <c r="T380"/>
  <c r="R382"/>
  <c r="R381"/>
  <c r="R380"/>
  <c r="P382"/>
  <c r="P381"/>
  <c r="P380"/>
  <c r="BI372"/>
  <c r="BH372"/>
  <c r="BG372"/>
  <c r="BE372"/>
  <c r="T372"/>
  <c r="R372"/>
  <c r="P372"/>
  <c r="BI370"/>
  <c r="BH370"/>
  <c r="BG370"/>
  <c r="BE370"/>
  <c r="T370"/>
  <c r="R370"/>
  <c r="P370"/>
  <c r="BI369"/>
  <c r="BH369"/>
  <c r="BG369"/>
  <c r="BE369"/>
  <c r="T369"/>
  <c r="R369"/>
  <c r="P369"/>
  <c r="BI358"/>
  <c r="BH358"/>
  <c r="BG358"/>
  <c r="BE358"/>
  <c r="T358"/>
  <c r="R358"/>
  <c r="P358"/>
  <c r="BI356"/>
  <c r="BH356"/>
  <c r="BG356"/>
  <c r="BE356"/>
  <c r="T356"/>
  <c r="T355"/>
  <c r="R356"/>
  <c r="R355"/>
  <c r="P356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8"/>
  <c r="BH328"/>
  <c r="BG328"/>
  <c r="BE328"/>
  <c r="T328"/>
  <c r="R328"/>
  <c r="P328"/>
  <c r="BI320"/>
  <c r="BH320"/>
  <c r="BG320"/>
  <c r="BE320"/>
  <c r="T320"/>
  <c r="R320"/>
  <c r="P320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79"/>
  <c r="BH279"/>
  <c r="BG279"/>
  <c r="BE279"/>
  <c r="T279"/>
  <c r="R279"/>
  <c r="P279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3"/>
  <c r="BH243"/>
  <c r="BG243"/>
  <c r="BE243"/>
  <c r="T243"/>
  <c r="R243"/>
  <c r="P243"/>
  <c r="BI236"/>
  <c r="BH236"/>
  <c r="BG236"/>
  <c r="BE236"/>
  <c r="T236"/>
  <c r="R236"/>
  <c r="P236"/>
  <c r="BI232"/>
  <c r="BH232"/>
  <c r="BG232"/>
  <c r="BE232"/>
  <c r="T232"/>
  <c r="R232"/>
  <c r="P232"/>
  <c r="BI229"/>
  <c r="BH229"/>
  <c r="BG229"/>
  <c r="BE229"/>
  <c r="T229"/>
  <c r="T228"/>
  <c r="R229"/>
  <c r="R228"/>
  <c r="P229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3"/>
  <c r="BH213"/>
  <c r="BG213"/>
  <c r="BE213"/>
  <c r="T213"/>
  <c r="R213"/>
  <c r="P213"/>
  <c r="BI211"/>
  <c r="BH211"/>
  <c r="BG211"/>
  <c r="BE211"/>
  <c r="T211"/>
  <c r="R211"/>
  <c r="P211"/>
  <c r="BI207"/>
  <c r="BH207"/>
  <c r="BG207"/>
  <c r="BE207"/>
  <c r="T207"/>
  <c r="R207"/>
  <c r="P207"/>
  <c r="BI206"/>
  <c r="BH206"/>
  <c r="BG206"/>
  <c r="BE206"/>
  <c r="T206"/>
  <c r="R206"/>
  <c r="P206"/>
  <c r="BI202"/>
  <c r="BH202"/>
  <c r="BG202"/>
  <c r="BE202"/>
  <c r="T202"/>
  <c r="R202"/>
  <c r="P202"/>
  <c r="BI200"/>
  <c r="BH200"/>
  <c r="BG200"/>
  <c r="BE200"/>
  <c r="T200"/>
  <c r="R200"/>
  <c r="P200"/>
  <c r="BI196"/>
  <c r="BH196"/>
  <c r="BG196"/>
  <c r="BE196"/>
  <c r="T196"/>
  <c r="R196"/>
  <c r="P196"/>
  <c r="BI195"/>
  <c r="BH195"/>
  <c r="BG195"/>
  <c r="BE195"/>
  <c r="T195"/>
  <c r="R195"/>
  <c r="P195"/>
  <c r="BI187"/>
  <c r="BH187"/>
  <c r="BG187"/>
  <c r="BE187"/>
  <c r="T187"/>
  <c r="R187"/>
  <c r="P187"/>
  <c r="BI178"/>
  <c r="BH178"/>
  <c r="BG178"/>
  <c r="BE178"/>
  <c r="T178"/>
  <c r="R178"/>
  <c r="P178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58"/>
  <c r="BH158"/>
  <c r="BG158"/>
  <c r="BE158"/>
  <c r="T158"/>
  <c r="R158"/>
  <c r="P158"/>
  <c r="BI156"/>
  <c r="BH156"/>
  <c r="BG156"/>
  <c r="BE156"/>
  <c r="T156"/>
  <c r="R156"/>
  <c r="P156"/>
  <c r="BI153"/>
  <c r="BH153"/>
  <c r="BG153"/>
  <c r="BE153"/>
  <c r="T153"/>
  <c r="R153"/>
  <c r="P153"/>
  <c r="BI150"/>
  <c r="BH150"/>
  <c r="BG150"/>
  <c r="BE150"/>
  <c r="T150"/>
  <c r="R150"/>
  <c r="P150"/>
  <c r="BI147"/>
  <c r="BH147"/>
  <c r="BG147"/>
  <c r="BE147"/>
  <c r="T147"/>
  <c r="R147"/>
  <c r="P147"/>
  <c r="BI143"/>
  <c r="BH143"/>
  <c r="BG143"/>
  <c r="BE143"/>
  <c r="T143"/>
  <c r="R143"/>
  <c r="P143"/>
  <c r="J137"/>
  <c r="J136"/>
  <c r="F136"/>
  <c r="F134"/>
  <c r="E132"/>
  <c r="J92"/>
  <c r="J91"/>
  <c r="F91"/>
  <c r="F89"/>
  <c r="E87"/>
  <c r="J18"/>
  <c r="E18"/>
  <c r="F137"/>
  <c r="J17"/>
  <c r="J12"/>
  <c r="J89"/>
  <c r="E7"/>
  <c r="E130"/>
  <c i="1" r="L90"/>
  <c r="AM90"/>
  <c r="AM89"/>
  <c r="L89"/>
  <c r="AM87"/>
  <c r="L87"/>
  <c r="L85"/>
  <c r="L84"/>
  <c i="2" r="J384"/>
  <c r="BK382"/>
  <c r="BK372"/>
  <c r="J370"/>
  <c r="J369"/>
  <c r="J358"/>
  <c r="J356"/>
  <c r="BK354"/>
  <c r="BK353"/>
  <c r="J353"/>
  <c r="J352"/>
  <c r="J351"/>
  <c r="BK350"/>
  <c r="BK344"/>
  <c r="J342"/>
  <c r="BK341"/>
  <c r="BK340"/>
  <c r="BK339"/>
  <c r="BK338"/>
  <c r="BK337"/>
  <c r="J335"/>
  <c r="BK334"/>
  <c r="J333"/>
  <c r="J332"/>
  <c r="BK331"/>
  <c r="BK328"/>
  <c r="BK320"/>
  <c r="J318"/>
  <c r="J317"/>
  <c r="J316"/>
  <c r="BK315"/>
  <c r="J315"/>
  <c r="J314"/>
  <c r="BK313"/>
  <c r="BK312"/>
  <c r="BK311"/>
  <c r="J310"/>
  <c r="J309"/>
  <c r="BK305"/>
  <c r="J302"/>
  <c r="J300"/>
  <c r="BK299"/>
  <c r="BK298"/>
  <c r="BK296"/>
  <c r="J294"/>
  <c r="J293"/>
  <c r="BK292"/>
  <c r="BK291"/>
  <c r="BK290"/>
  <c r="BK289"/>
  <c r="BK287"/>
  <c r="J285"/>
  <c r="J284"/>
  <c r="BK283"/>
  <c r="J283"/>
  <c r="BK282"/>
  <c r="BK279"/>
  <c r="BK277"/>
  <c r="BK276"/>
  <c r="J275"/>
  <c r="J274"/>
  <c r="BK273"/>
  <c r="BK271"/>
  <c r="J270"/>
  <c r="J269"/>
  <c r="J268"/>
  <c r="J267"/>
  <c r="BK266"/>
  <c r="J265"/>
  <c r="BK264"/>
  <c r="BK263"/>
  <c r="J262"/>
  <c r="BK261"/>
  <c r="BK260"/>
  <c r="BK258"/>
  <c r="J257"/>
  <c r="J256"/>
  <c r="BK253"/>
  <c r="J252"/>
  <c r="BK251"/>
  <c r="BK249"/>
  <c r="BK248"/>
  <c r="J247"/>
  <c r="BK246"/>
  <c r="BK245"/>
  <c r="J243"/>
  <c r="BK236"/>
  <c r="BK232"/>
  <c r="J229"/>
  <c r="J227"/>
  <c r="J225"/>
  <c r="J224"/>
  <c r="J223"/>
  <c r="BK220"/>
  <c r="J219"/>
  <c r="J218"/>
  <c r="BK217"/>
  <c r="J213"/>
  <c r="J211"/>
  <c r="BK207"/>
  <c r="J206"/>
  <c r="BK202"/>
  <c r="BK200"/>
  <c r="J196"/>
  <c r="J195"/>
  <c r="BK187"/>
  <c r="J178"/>
  <c r="BK174"/>
  <c r="BK172"/>
  <c r="J169"/>
  <c r="BK166"/>
  <c r="BK163"/>
  <c r="J158"/>
  <c r="J156"/>
  <c r="BK153"/>
  <c r="BK150"/>
  <c r="J147"/>
  <c r="J143"/>
  <c i="1" r="AS94"/>
  <c i="2" r="BK386"/>
  <c r="J386"/>
  <c r="BK384"/>
  <c r="J382"/>
  <c r="J372"/>
  <c r="BK370"/>
  <c r="BK369"/>
  <c r="BK358"/>
  <c r="BK356"/>
  <c r="J354"/>
  <c r="BK352"/>
  <c r="BK351"/>
  <c r="J350"/>
  <c r="J344"/>
  <c r="BK342"/>
  <c r="J341"/>
  <c r="J340"/>
  <c r="J339"/>
  <c r="J338"/>
  <c r="J337"/>
  <c r="BK335"/>
  <c r="J334"/>
  <c r="BK333"/>
  <c r="BK332"/>
  <c r="J331"/>
  <c r="J328"/>
  <c r="J320"/>
  <c r="BK318"/>
  <c r="BK317"/>
  <c r="BK316"/>
  <c r="BK314"/>
  <c r="J313"/>
  <c r="J312"/>
  <c r="J311"/>
  <c r="BK310"/>
  <c r="BK309"/>
  <c r="BK308"/>
  <c r="J308"/>
  <c r="J305"/>
  <c r="BK302"/>
  <c r="BK300"/>
  <c r="J299"/>
  <c r="J298"/>
  <c r="J296"/>
  <c r="BK294"/>
  <c r="BK293"/>
  <c r="J292"/>
  <c r="J291"/>
  <c r="J290"/>
  <c r="J289"/>
  <c r="BK288"/>
  <c r="J288"/>
  <c r="J287"/>
  <c r="BK285"/>
  <c r="BK284"/>
  <c r="J282"/>
  <c r="J279"/>
  <c r="J277"/>
  <c r="J276"/>
  <c r="BK275"/>
  <c r="BK274"/>
  <c r="J273"/>
  <c r="BK272"/>
  <c r="J272"/>
  <c r="J271"/>
  <c r="BK270"/>
  <c r="BK269"/>
  <c r="BK268"/>
  <c r="BK267"/>
  <c r="J266"/>
  <c r="BK265"/>
  <c r="J264"/>
  <c r="J263"/>
  <c r="BK262"/>
  <c r="J261"/>
  <c r="J260"/>
  <c r="J258"/>
  <c r="BK257"/>
  <c r="BK256"/>
  <c r="J253"/>
  <c r="BK252"/>
  <c r="J251"/>
  <c r="J249"/>
  <c r="J248"/>
  <c r="BK247"/>
  <c r="J246"/>
  <c r="J245"/>
  <c r="BK243"/>
  <c r="J236"/>
  <c r="J232"/>
  <c r="BK229"/>
  <c r="BK227"/>
  <c r="BK225"/>
  <c r="BK224"/>
  <c r="BK223"/>
  <c r="J220"/>
  <c r="BK219"/>
  <c r="BK218"/>
  <c r="J217"/>
  <c r="BK213"/>
  <c r="BK211"/>
  <c r="J207"/>
  <c r="BK206"/>
  <c r="J202"/>
  <c r="J200"/>
  <c r="BK196"/>
  <c r="BK195"/>
  <c r="J187"/>
  <c r="BK178"/>
  <c r="BK175"/>
  <c r="J175"/>
  <c r="J174"/>
  <c r="J172"/>
  <c r="BK169"/>
  <c r="J166"/>
  <c r="J163"/>
  <c r="BK158"/>
  <c r="BK156"/>
  <c r="J153"/>
  <c r="J150"/>
  <c r="BK147"/>
  <c r="BK143"/>
  <c l="1" r="P142"/>
  <c r="BK162"/>
  <c r="J162"/>
  <c r="J99"/>
  <c r="R162"/>
  <c r="BK201"/>
  <c r="J201"/>
  <c r="J100"/>
  <c r="R201"/>
  <c r="BK222"/>
  <c r="J222"/>
  <c r="J101"/>
  <c r="R222"/>
  <c r="P231"/>
  <c r="T231"/>
  <c r="P244"/>
  <c r="T244"/>
  <c r="P250"/>
  <c r="BK259"/>
  <c r="J259"/>
  <c r="J107"/>
  <c r="P259"/>
  <c r="T259"/>
  <c r="P278"/>
  <c r="T278"/>
  <c r="R286"/>
  <c r="BK295"/>
  <c r="J295"/>
  <c r="J110"/>
  <c r="P295"/>
  <c r="R301"/>
  <c r="BK142"/>
  <c r="J142"/>
  <c r="J98"/>
  <c r="R142"/>
  <c r="R141"/>
  <c r="T142"/>
  <c r="P162"/>
  <c r="T162"/>
  <c r="P201"/>
  <c r="T201"/>
  <c r="P222"/>
  <c r="T222"/>
  <c r="BK231"/>
  <c r="J231"/>
  <c r="J104"/>
  <c r="R231"/>
  <c r="BK244"/>
  <c r="J244"/>
  <c r="J105"/>
  <c r="R244"/>
  <c r="BK250"/>
  <c r="J250"/>
  <c r="J106"/>
  <c r="R250"/>
  <c r="T250"/>
  <c r="R259"/>
  <c r="BK278"/>
  <c r="J278"/>
  <c r="J108"/>
  <c r="R278"/>
  <c r="BK286"/>
  <c r="J286"/>
  <c r="J109"/>
  <c r="P286"/>
  <c r="T286"/>
  <c r="R295"/>
  <c r="T295"/>
  <c r="BK301"/>
  <c r="J301"/>
  <c r="J111"/>
  <c r="P301"/>
  <c r="T301"/>
  <c r="BK319"/>
  <c r="J319"/>
  <c r="J112"/>
  <c r="P319"/>
  <c r="R319"/>
  <c r="T319"/>
  <c r="BK336"/>
  <c r="J336"/>
  <c r="J113"/>
  <c r="P336"/>
  <c r="R336"/>
  <c r="T336"/>
  <c r="BK343"/>
  <c r="J343"/>
  <c r="J114"/>
  <c r="P343"/>
  <c r="R343"/>
  <c r="T343"/>
  <c r="BK357"/>
  <c r="J357"/>
  <c r="J116"/>
  <c r="P357"/>
  <c r="R357"/>
  <c r="T357"/>
  <c r="J134"/>
  <c r="BF147"/>
  <c r="BF163"/>
  <c r="BF169"/>
  <c r="BF172"/>
  <c r="BF174"/>
  <c r="BF178"/>
  <c r="BF196"/>
  <c r="BF200"/>
  <c r="BF206"/>
  <c r="BF207"/>
  <c r="BF213"/>
  <c r="BF217"/>
  <c r="BF218"/>
  <c r="BF219"/>
  <c r="BF220"/>
  <c r="BF229"/>
  <c r="BF232"/>
  <c r="BF236"/>
  <c r="BF245"/>
  <c r="BF247"/>
  <c r="BF248"/>
  <c r="BF256"/>
  <c r="BF257"/>
  <c r="BF260"/>
  <c r="BF262"/>
  <c r="BF263"/>
  <c r="BF265"/>
  <c r="BF268"/>
  <c r="BF270"/>
  <c r="BF271"/>
  <c r="BF272"/>
  <c r="BF275"/>
  <c r="BF277"/>
  <c r="BF279"/>
  <c r="BF282"/>
  <c r="BF287"/>
  <c r="BF288"/>
  <c r="BF289"/>
  <c r="BF290"/>
  <c r="BF291"/>
  <c r="BF296"/>
  <c r="BF298"/>
  <c r="BF302"/>
  <c r="BF310"/>
  <c r="BF311"/>
  <c r="BF312"/>
  <c r="BF320"/>
  <c r="BF333"/>
  <c r="BF335"/>
  <c r="BF337"/>
  <c r="BF338"/>
  <c r="BF339"/>
  <c r="BF340"/>
  <c r="BF344"/>
  <c r="BF353"/>
  <c r="BF354"/>
  <c r="BF356"/>
  <c r="BF370"/>
  <c r="BF372"/>
  <c r="BF384"/>
  <c r="BF386"/>
  <c r="BK228"/>
  <c r="J228"/>
  <c r="J102"/>
  <c r="E85"/>
  <c r="F92"/>
  <c r="BF143"/>
  <c r="BF150"/>
  <c r="BF153"/>
  <c r="BF156"/>
  <c r="BF158"/>
  <c r="BF166"/>
  <c r="BF175"/>
  <c r="BF187"/>
  <c r="BF195"/>
  <c r="BF202"/>
  <c r="BF211"/>
  <c r="BF223"/>
  <c r="BF224"/>
  <c r="BF225"/>
  <c r="BF227"/>
  <c r="BF243"/>
  <c r="BF246"/>
  <c r="BF249"/>
  <c r="BF251"/>
  <c r="BF252"/>
  <c r="BF253"/>
  <c r="BF258"/>
  <c r="BF261"/>
  <c r="BF264"/>
  <c r="BF266"/>
  <c r="BF267"/>
  <c r="BF269"/>
  <c r="BF273"/>
  <c r="BF274"/>
  <c r="BF276"/>
  <c r="BF283"/>
  <c r="BF284"/>
  <c r="BF285"/>
  <c r="BF292"/>
  <c r="BF293"/>
  <c r="BF294"/>
  <c r="BF299"/>
  <c r="BF300"/>
  <c r="BF305"/>
  <c r="BF308"/>
  <c r="BF309"/>
  <c r="BF313"/>
  <c r="BF314"/>
  <c r="BF315"/>
  <c r="BF316"/>
  <c r="BF317"/>
  <c r="BF318"/>
  <c r="BF328"/>
  <c r="BF331"/>
  <c r="BF332"/>
  <c r="BF334"/>
  <c r="BF341"/>
  <c r="BF342"/>
  <c r="BF350"/>
  <c r="BF351"/>
  <c r="BF352"/>
  <c r="BF358"/>
  <c r="BF369"/>
  <c r="BF382"/>
  <c r="BK355"/>
  <c r="J355"/>
  <c r="J115"/>
  <c r="BK381"/>
  <c r="J381"/>
  <c r="J118"/>
  <c r="BK383"/>
  <c r="J383"/>
  <c r="J119"/>
  <c r="BK385"/>
  <c r="J385"/>
  <c r="J120"/>
  <c r="J33"/>
  <c i="1" r="AV95"/>
  <c i="2" r="F33"/>
  <c i="1" r="AZ95"/>
  <c r="AZ94"/>
  <c r="W29"/>
  <c i="2" r="F35"/>
  <c i="1" r="BB95"/>
  <c r="BB94"/>
  <c r="W31"/>
  <c i="2" r="F36"/>
  <c i="1" r="BC95"/>
  <c r="BC94"/>
  <c r="AY94"/>
  <c i="2" r="F37"/>
  <c i="1" r="BD95"/>
  <c r="BD94"/>
  <c r="W33"/>
  <c i="2" l="1" r="R230"/>
  <c r="R140"/>
  <c r="P230"/>
  <c r="P141"/>
  <c r="P140"/>
  <c i="1" r="AU95"/>
  <c i="2" r="T141"/>
  <c r="T230"/>
  <c r="BK141"/>
  <c r="BK230"/>
  <c r="J230"/>
  <c r="J103"/>
  <c r="BK380"/>
  <c r="J380"/>
  <c r="J117"/>
  <c i="1" r="AV94"/>
  <c r="AK29"/>
  <c i="2" r="J34"/>
  <c i="1" r="AW95"/>
  <c r="AT95"/>
  <c r="AU94"/>
  <c r="AX94"/>
  <c r="W32"/>
  <c i="2" r="F34"/>
  <c i="1" r="BA95"/>
  <c r="BA94"/>
  <c r="W30"/>
  <c i="2" l="1" r="BK140"/>
  <c r="J140"/>
  <c r="T140"/>
  <c r="J141"/>
  <c r="J97"/>
  <c r="J30"/>
  <c i="1" r="AG95"/>
  <c r="AG94"/>
  <c r="AK26"/>
  <c r="AW94"/>
  <c r="AK30"/>
  <c l="1" r="AN95"/>
  <c i="2" r="J39"/>
  <c r="J96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<sst xmlns="http://schemas.openxmlformats.org/spreadsheetml/2006/main">
  <si>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</si>
  <si>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</si>
  <si>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</si>
  <si>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</si>
  <si>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{3def9348-8c76-4570-a10d-8b7067de8aad}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</si>
  <si>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</si>
  <si>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</si>
  <si>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</si>
  <si>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</si>
  <si>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</si>
  <si>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</si>
  <si>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</si>
  <si>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</si>
  <si>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</si>
  <si>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202106-1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</si>
  <si>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</si>
  <si>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</si>
  <si>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koupelny DS - koupelna 266a</t>
  </si>
  <si>
    <t>KSO:</t>
  </si>
  <si>
    <t>CC-CZ:</t>
  </si>
  <si>
    <t>Místo:</t>
  </si>
  <si>
    <t>Sedlčany</t>
  </si>
  <si>
    <t>Datum:</t>
  </si>
  <si>
    <t>10. 6. 2021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</si>
  <si>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</si>
  <si>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</si>
  <si>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</si>
  <si>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</si>
  <si>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</si>
  <si>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</si>
  <si>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</si>
  <si>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</si>
  <si>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</si>
  <si>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</si>
  <si>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</si>
  <si>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</si>
  <si>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</si>
  <si>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</si>
  <si>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</si>
  <si>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</si>
  <si>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</si>
  <si>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</si>
  <si>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</si>
  <si>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</si>
  <si>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</si>
  <si>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</si>
  <si>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</si>
  <si>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</si>
  <si>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</si>
  <si>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</si>
  <si>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</si>
  <si>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</si>
  <si>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</si>
  <si>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</si>
  <si>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</si>
  <si>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</si>
  <si>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</si>
  <si>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</si>
  <si>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</si>
  <si>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</si>
  <si>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</si>
  <si>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</si>
  <si>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</si>
  <si>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</si>
  <si>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</si>
  <si>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</si>
  <si>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</si>
  <si>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</si>
  <si>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</si>
  <si>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</si>
  <si>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</si>
  <si>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</si>
  <si>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</si>
  <si>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</si>
  <si>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</si>
  <si>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</si>
  <si>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</si>
  <si>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</si>
  <si>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</si>
  <si>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</si>
  <si>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</si>
  <si>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</si>
  <si>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</si>
  <si>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</si>
  <si>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</si>
  <si>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</si>
  <si>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koupelny 266a</t>
  </si>
  <si>
    <t>STA</t>
  </si>
  <si>
    <t>1</t>
  </si>
  <si>
    <t>{4ecd69c2-571b-45b1-b0c4-5cb875dff8c8}</t>
  </si>
  <si>
    <t>KRYCÍ LIST SOUPISU PRACÍ</t>
  </si>
  <si>
    <t>Objekt:</t>
  </si>
  <si>
    <t>01 - Stavební úpravy koupelny 266a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</si>
  <si>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</si>
  <si>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</si>
  <si>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</si>
  <si>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</si>
  <si>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</si>
  <si>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</si>
  <si>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</si>
  <si>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</si>
  <si>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</si>
  <si>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</si>
  <si>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</si>
  <si>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</si>
  <si>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</si>
  <si>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</si>
  <si>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</si>
  <si>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</si>
  <si>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</si>
  <si>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Elektromontáže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</si>
  <si>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</si>
  <si>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</si>
  <si>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</si>
  <si>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</si>
  <si>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</si>
  <si>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</si>
  <si>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</si>
  <si>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</si>
  <si>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</si>
  <si>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</si>
  <si>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</si>
  <si>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</si>
  <si>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</si>
  <si>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</si>
  <si>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</si>
  <si>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</si>
  <si>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</si>
  <si>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</si>
  <si>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</si>
  <si>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</si>
  <si>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</si>
  <si>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</si>
  <si>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</si>
  <si>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</si>
  <si>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</si>
  <si>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</si>
  <si>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</si>
  <si>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</si>
  <si>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</si>
  <si>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</si>
  <si>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342272323</t>
  </si>
  <si>
    <t>Příčky tl 100 mm z pórobetonových přesných hladkých příčkovek objemové hmotnosti 500 kg/m3</t>
  </si>
  <si>
    <t>m2</t>
  </si>
  <si>
    <t>4</t>
  </si>
  <si>
    <t>2</t>
  </si>
  <si>
    <t>6</t>
  </si>
  <si>
    <t>VV</t>
  </si>
  <si>
    <t>vnitřní dělící konstrukce</t>
  </si>
  <si>
    <t>(2,40+1,35+0,51*2)*2,60-1,10*2,00</t>
  </si>
  <si>
    <t>Součet</t>
  </si>
  <si>
    <t>342272235</t>
  </si>
  <si>
    <t>Příčka z pórobetonových hladkých tvárnic na tenkovrstvou maltu tl 125 mm</t>
  </si>
  <si>
    <t>CS ÚRS 2021 01</t>
  </si>
  <si>
    <t>995325036</t>
  </si>
  <si>
    <t>(2,55+0,10+0,65)*2,60-0,90*2,00</t>
  </si>
  <si>
    <t>342272245</t>
  </si>
  <si>
    <t>Příčka z pórobetonových hladkých tvárnic na tenkovrstvou maltu tl 150 mm</t>
  </si>
  <si>
    <t>1088544098</t>
  </si>
  <si>
    <t>příčka šachta</t>
  </si>
  <si>
    <t>1,30*2,60</t>
  </si>
  <si>
    <t>342291112</t>
  </si>
  <si>
    <t>Ukotvení příček montážní polyuretanovou pěnou tl příčky přes 100 mm</t>
  </si>
  <si>
    <t>m</t>
  </si>
  <si>
    <t>9</t>
  </si>
  <si>
    <t>Příčka Šachta</t>
  </si>
  <si>
    <t>1,3+2,40+2,55+0,75+0,51*2</t>
  </si>
  <si>
    <t>5</t>
  </si>
  <si>
    <t>342291131</t>
  </si>
  <si>
    <t>Ukotvení příček k betonovým konstrukcím plochými kotvami</t>
  </si>
  <si>
    <t>10</t>
  </si>
  <si>
    <t>10,5</t>
  </si>
  <si>
    <t>346272236</t>
  </si>
  <si>
    <t>Přizdívka z pórobetonových tvárnic tl 100 mm</t>
  </si>
  <si>
    <t>-559369260</t>
  </si>
  <si>
    <t>(2,14+0,31+0,46+0,90)*1,20</t>
  </si>
  <si>
    <t>(2,01)*2,60</t>
  </si>
  <si>
    <t>Úpravy povrchů, podlahy a osazování výplní</t>
  </si>
  <si>
    <t>7</t>
  </si>
  <si>
    <t>611131121</t>
  </si>
  <si>
    <t>Penetrace akrylát-silikonová vnitřních stropů nanášená ručně</t>
  </si>
  <si>
    <t>834496451</t>
  </si>
  <si>
    <t xml:space="preserve">koupelna </t>
  </si>
  <si>
    <t>12,60</t>
  </si>
  <si>
    <t>8</t>
  </si>
  <si>
    <t>611135101</t>
  </si>
  <si>
    <t>Hrubá výplň rýh ve stropech maltou jakékoli šířky rýhy</t>
  </si>
  <si>
    <t>12</t>
  </si>
  <si>
    <t>stropy</t>
  </si>
  <si>
    <t>(3,20+1,00+2,80*2+0,50*2+1,60+0,40)*0,15</t>
  </si>
  <si>
    <t>611142001</t>
  </si>
  <si>
    <t>Potažení vnitřních stropů sklovláknitým pletivem vtlačeným do tenkovrstvé hmoty</t>
  </si>
  <si>
    <t>13</t>
  </si>
  <si>
    <t>611311131</t>
  </si>
  <si>
    <t>Potažení vnitřních rovných stropů vápenným štukem tloušťky do 3 mm</t>
  </si>
  <si>
    <t>14</t>
  </si>
  <si>
    <t>12,6</t>
  </si>
  <si>
    <t>11</t>
  </si>
  <si>
    <t>612131121</t>
  </si>
  <si>
    <t>Penetrace akrylát-silikonová vnitřních stěn nanášená ručně</t>
  </si>
  <si>
    <t>-426085358</t>
  </si>
  <si>
    <t>612135101</t>
  </si>
  <si>
    <t>Hrubá výplň rýh ve stěnách maltou jakékoli šířky rýhy</t>
  </si>
  <si>
    <t>16</t>
  </si>
  <si>
    <t>po instalacích</t>
  </si>
  <si>
    <t>0,15+0,175+1,23+0,47+0,96+1,35+2,60+3,1</t>
  </si>
  <si>
    <t>612142001</t>
  </si>
  <si>
    <t>Potažení vnitřních stěn sklovláknitým pletivem vtlačeným do tenkovrstvé hmoty</t>
  </si>
  <si>
    <t>17</t>
  </si>
  <si>
    <t>266a;</t>
  </si>
  <si>
    <t>(3,30+1,11+0,2+2,42+0,60+1,29+2,01+0,21+1,11)*2,53</t>
  </si>
  <si>
    <t>-1,10*2,00</t>
  </si>
  <si>
    <t>266b;</t>
  </si>
  <si>
    <t>(2,55*2+2,40*2+0,30)*2,53</t>
  </si>
  <si>
    <t>266c</t>
  </si>
  <si>
    <t>(1,30*2+2,15*2)*2,53</t>
  </si>
  <si>
    <t>612311131</t>
  </si>
  <si>
    <t>Potažení vnitřních stěn vápenným štukem tloušťky do 3 mm</t>
  </si>
  <si>
    <t>18</t>
  </si>
  <si>
    <t>(3,30+1,11+0,2+2,42+0,60+1,29+2,01+0,21+1,11)*(2,53-2,10)</t>
  </si>
  <si>
    <t>(1,30*2+2,15*2)*(2,53-2,10)</t>
  </si>
  <si>
    <t>619995001</t>
  </si>
  <si>
    <t>Začištění omítek kolem oken, dveří, podlah nebo obkladů</t>
  </si>
  <si>
    <t>19</t>
  </si>
  <si>
    <t>632450134</t>
  </si>
  <si>
    <t>Vyrovnávací cementový potěr tl do 50 mm ze suchých směsí provedený v ploše</t>
  </si>
  <si>
    <t>20</t>
  </si>
  <si>
    <t>koupelna</t>
  </si>
  <si>
    <t>21,8</t>
  </si>
  <si>
    <t>632459176</t>
  </si>
  <si>
    <t>Příplatek k potěrům tl do 50 mm za plochu do 5 m2</t>
  </si>
  <si>
    <t>442310952</t>
  </si>
  <si>
    <t>Ostatní konstrukce a práce, bourání</t>
  </si>
  <si>
    <t>978059541</t>
  </si>
  <si>
    <t>Odsekání a odebrání obkladů stěn z vnitřních obkládaček plochy přes 1 m2</t>
  </si>
  <si>
    <t>CS ÚRS 2016 01</t>
  </si>
  <si>
    <t>1032701154</t>
  </si>
  <si>
    <t>obytná kuchyně</t>
  </si>
  <si>
    <t>(2,80)*0,75</t>
  </si>
  <si>
    <t>952901111</t>
  </si>
  <si>
    <t>Vyčištění budov bytové a občanské výstavby při výšce podlaží do 4 m</t>
  </si>
  <si>
    <t>25</t>
  </si>
  <si>
    <t>962084121</t>
  </si>
  <si>
    <t>Bourání příček deskových sádrových typu rabicka tl do 50 mm</t>
  </si>
  <si>
    <t>27</t>
  </si>
  <si>
    <t>(0,65)*2,55</t>
  </si>
  <si>
    <t>0,82*1,35</t>
  </si>
  <si>
    <t>965045112</t>
  </si>
  <si>
    <t>Bourání potěrů cementových nebo pískocementových tl do 50 mm pl do 4 m2</t>
  </si>
  <si>
    <t>28</t>
  </si>
  <si>
    <t>22</t>
  </si>
  <si>
    <t>962031132</t>
  </si>
  <si>
    <t>Bourání příček z cihel nebo příčkovek na lepidlo tl do 100 mm</t>
  </si>
  <si>
    <t>-1639035728</t>
  </si>
  <si>
    <t>půdorys ss.pdf</t>
  </si>
  <si>
    <t>(3,20)*2,60</t>
  </si>
  <si>
    <t>23</t>
  </si>
  <si>
    <t>968072455</t>
  </si>
  <si>
    <t>Vybourání kovových dveřních zárubní pl do 2 m2</t>
  </si>
  <si>
    <t>-530179294</t>
  </si>
  <si>
    <t>24</t>
  </si>
  <si>
    <t>96901112R</t>
  </si>
  <si>
    <t>Vybourání vodovodního nebo plynového vedení DN do 52</t>
  </si>
  <si>
    <t>kpl</t>
  </si>
  <si>
    <t>1481884230</t>
  </si>
  <si>
    <t>96901113R</t>
  </si>
  <si>
    <t>Vybourání vodovodního nebo plynového vedení DN do 125</t>
  </si>
  <si>
    <t>1746195082</t>
  </si>
  <si>
    <t>26</t>
  </si>
  <si>
    <t>97112241R1</t>
  </si>
  <si>
    <t xml:space="preserve">Vrtání jádrové D do 56 mm  hl do 200 m omezený prostor</t>
  </si>
  <si>
    <t>-616174764</t>
  </si>
  <si>
    <t>1,4</t>
  </si>
  <si>
    <t>997</t>
  </si>
  <si>
    <t>Přesun sutě</t>
  </si>
  <si>
    <t>997013216</t>
  </si>
  <si>
    <t>Vnitrostaveništní doprava suti a vybouraných hmot pro budovy v do 21 m ručně</t>
  </si>
  <si>
    <t>t</t>
  </si>
  <si>
    <t>33</t>
  </si>
  <si>
    <t>997013501</t>
  </si>
  <si>
    <t>Odvoz suti a vybouraných hmot na skládku nebo meziskládku do 1 km se složením</t>
  </si>
  <si>
    <t>34</t>
  </si>
  <si>
    <t>29</t>
  </si>
  <si>
    <t>997013509</t>
  </si>
  <si>
    <t>Příplatek k odvozu suti a vybouraných hmot na skládku ZKD 1 km přes 1 km</t>
  </si>
  <si>
    <t>35</t>
  </si>
  <si>
    <t>2,833*45 'Přepočtené koeficientem množství</t>
  </si>
  <si>
    <t>30</t>
  </si>
  <si>
    <t>997013831</t>
  </si>
  <si>
    <t>Poplatek za uložení stavebního směsného odpadu na skládce (skládkovné)</t>
  </si>
  <si>
    <t>109828277</t>
  </si>
  <si>
    <t>998</t>
  </si>
  <si>
    <t>Přesun hmot</t>
  </si>
  <si>
    <t>31</t>
  </si>
  <si>
    <t>998018003</t>
  </si>
  <si>
    <t>Přesun hmot ruční pro budovy v do 24 m</t>
  </si>
  <si>
    <t>37</t>
  </si>
  <si>
    <t>PSV</t>
  </si>
  <si>
    <t>Práce a dodávky PSV</t>
  </si>
  <si>
    <t>711</t>
  </si>
  <si>
    <t>Izolace proti vodě, vlhkosti a plynům</t>
  </si>
  <si>
    <t>32</t>
  </si>
  <si>
    <t>711413111</t>
  </si>
  <si>
    <t>Izolace proti vodě za studena vodorovné např. SCHOMBURG těsnicí hmotou vč. koutových bandáží</t>
  </si>
  <si>
    <t>1479155410</t>
  </si>
  <si>
    <t>koupelna+WC</t>
  </si>
  <si>
    <t>12,6+3,2</t>
  </si>
  <si>
    <t>711413121</t>
  </si>
  <si>
    <t>Izolace proti vodě za studena svislé např. SCHOMBURG těsnicí hmotou vč. koutových bandáží</t>
  </si>
  <si>
    <t>626776874</t>
  </si>
  <si>
    <t>(1,20+1,20)*2,200</t>
  </si>
  <si>
    <t>(0,84+2,70+0,6+1,29+1,68+0,22+0,33+1,11+3,30)*0,30</t>
  </si>
  <si>
    <t>wc</t>
  </si>
  <si>
    <t>(2,60*2+1,30*2)*0,30</t>
  </si>
  <si>
    <t>998711203</t>
  </si>
  <si>
    <t>Přesun hmot procentní pro izolace proti vodě, vlhkosti a plynům v objektech v do 60 m</t>
  </si>
  <si>
    <t>%</t>
  </si>
  <si>
    <t>40</t>
  </si>
  <si>
    <t>721</t>
  </si>
  <si>
    <t>Zdravotechnika - vnitřní kanalizace</t>
  </si>
  <si>
    <t>721173401</t>
  </si>
  <si>
    <t>Provedení kanalizace vnitřní, připojení zař předmětů, napojení na stoupací potřubí</t>
  </si>
  <si>
    <t>1677477044</t>
  </si>
  <si>
    <t>36</t>
  </si>
  <si>
    <t>7211003R1</t>
  </si>
  <si>
    <t>Stavební přípomoce, bourání a začištění rých v konstrukcích, likvidace odpadu po bourání kanalizace</t>
  </si>
  <si>
    <t>1794132900</t>
  </si>
  <si>
    <t>721219114</t>
  </si>
  <si>
    <t>Montáž odtokového sprchového žlabu délky do 1000 mm</t>
  </si>
  <si>
    <t>kus</t>
  </si>
  <si>
    <t>1723289222</t>
  </si>
  <si>
    <t>38</t>
  </si>
  <si>
    <t>M</t>
  </si>
  <si>
    <t>55233203</t>
  </si>
  <si>
    <t>žlab sprchového koutu se zápachovou uzávěrkou š koutu 1m</t>
  </si>
  <si>
    <t>429789070</t>
  </si>
  <si>
    <t>39</t>
  </si>
  <si>
    <t>998721203</t>
  </si>
  <si>
    <t>Přesun hmot procentní pro vnitřní kanalizace v objektech v do 24 m</t>
  </si>
  <si>
    <t>48</t>
  </si>
  <si>
    <t>722</t>
  </si>
  <si>
    <t>Zdravotechnika - vnitřní vodovod</t>
  </si>
  <si>
    <t>72200000R1</t>
  </si>
  <si>
    <t>Provedení vnitřního vodovodu, připojení zař. předmětu na SV a TV, napojení na stoupací potrubí</t>
  </si>
  <si>
    <t>514124439</t>
  </si>
  <si>
    <t>41</t>
  </si>
  <si>
    <t>286151000</t>
  </si>
  <si>
    <t>trubka tlaková PPR řada PN 10 20 x 2,2 x 4000 mm</t>
  </si>
  <si>
    <t>612136689</t>
  </si>
  <si>
    <t>42</t>
  </si>
  <si>
    <t>722190401</t>
  </si>
  <si>
    <t>Vyvedení a upevnění výpustku do DN 25</t>
  </si>
  <si>
    <t>51</t>
  </si>
  <si>
    <t>43</t>
  </si>
  <si>
    <t>722290215</t>
  </si>
  <si>
    <t>Zkouška těsnosti vodovodního potrubí hrdlového nebo přírubového do DN 100</t>
  </si>
  <si>
    <t>52</t>
  </si>
  <si>
    <t>44</t>
  </si>
  <si>
    <t>7221003R1</t>
  </si>
  <si>
    <t>Stavební přípomoce, bourání a začištění rých v konstrukcích, likvidace odpadu po bourání vodovodu</t>
  </si>
  <si>
    <t>430723073</t>
  </si>
  <si>
    <t>45</t>
  </si>
  <si>
    <t>998722203</t>
  </si>
  <si>
    <t>Přesun hmot procentní pro vnitřní vodovod v objektech v do 24 m</t>
  </si>
  <si>
    <t>54</t>
  </si>
  <si>
    <t>725</t>
  </si>
  <si>
    <t>Zdravotechnika - zařizovací předměty</t>
  </si>
  <si>
    <t>46</t>
  </si>
  <si>
    <t>725220841</t>
  </si>
  <si>
    <t xml:space="preserve">Demontáž van </t>
  </si>
  <si>
    <t>soubor</t>
  </si>
  <si>
    <t>1971646142</t>
  </si>
  <si>
    <t>47</t>
  </si>
  <si>
    <t>725841311</t>
  </si>
  <si>
    <t>Baterie sprchové nástěnné pákové spevnou sprchovou hlavou a ruční sprchou</t>
  </si>
  <si>
    <t>167809384</t>
  </si>
  <si>
    <t>725844785</t>
  </si>
  <si>
    <t>Dodávka a montáž sedátka do sprchy pro invalidy sklopné MT na stěnu</t>
  </si>
  <si>
    <t>1937205290</t>
  </si>
  <si>
    <t>49</t>
  </si>
  <si>
    <t>725110811</t>
  </si>
  <si>
    <t>Demontáž klozetů splachovací s nádrží</t>
  </si>
  <si>
    <t>CS ÚRS 2017 01</t>
  </si>
  <si>
    <t>-802988304</t>
  </si>
  <si>
    <t>50</t>
  </si>
  <si>
    <t>725112022</t>
  </si>
  <si>
    <t>Montáž a dodávka předstěnového systému pro závěsné klozetové mísy se splachováním a nádržkou, např. Geberit DUOFIX</t>
  </si>
  <si>
    <t>876071445</t>
  </si>
  <si>
    <t>725119125</t>
  </si>
  <si>
    <t>Montáž klozetových mís závěsných na nosné stěny</t>
  </si>
  <si>
    <t>-413582273</t>
  </si>
  <si>
    <t>642360910</t>
  </si>
  <si>
    <t>mísa klozetová keramická závěsná s hlubokým splachováním bílá</t>
  </si>
  <si>
    <t>1841947568</t>
  </si>
  <si>
    <t>53</t>
  </si>
  <si>
    <t>551470460</t>
  </si>
  <si>
    <t>splachovač WC pro splachovací nádržku Geberit - tlačítko RUMBA</t>
  </si>
  <si>
    <t>1490390065</t>
  </si>
  <si>
    <t>551470862</t>
  </si>
  <si>
    <t>sedátko WC se zvýšenám posedem na závěsnou mísu</t>
  </si>
  <si>
    <t>297146089</t>
  </si>
  <si>
    <t>55</t>
  </si>
  <si>
    <t>725211000R</t>
  </si>
  <si>
    <t>Montáž + dodání zrcadla zapuštěného do obkladu 500 x 660mm</t>
  </si>
  <si>
    <t>1810435200</t>
  </si>
  <si>
    <t>56</t>
  </si>
  <si>
    <t>725212000R</t>
  </si>
  <si>
    <t>Montáž + dodání madla pro osoby s omezenou schopností pohybu (WC, sprcha)</t>
  </si>
  <si>
    <t>-499856355</t>
  </si>
  <si>
    <t>57</t>
  </si>
  <si>
    <t>725210821</t>
  </si>
  <si>
    <t>Demontáž umyvadel vč. výtokových armatur</t>
  </si>
  <si>
    <t>1597201493</t>
  </si>
  <si>
    <t>58</t>
  </si>
  <si>
    <t>725211912</t>
  </si>
  <si>
    <t>Montáž umyvadlo keramické zdravotní připevněné na stěnu šrouby</t>
  </si>
  <si>
    <t>1621415122</t>
  </si>
  <si>
    <t>59</t>
  </si>
  <si>
    <t>64211023</t>
  </si>
  <si>
    <t>umyvadlo keramické závěsné bezbariérové bílé 640x550mm</t>
  </si>
  <si>
    <t>CS ÚRS 2018 01</t>
  </si>
  <si>
    <t>876712864</t>
  </si>
  <si>
    <t>60</t>
  </si>
  <si>
    <t>725901131</t>
  </si>
  <si>
    <t>Dodávka a montáž volně stojící polohovací vany, polohovací ve vertikálním směru s flexibilním připojením na EL, VODO vč. montáže, připojení na KAN, baterie, sprškové sestavy a zprovoznění (ref. zvedací vana BAGHEERA spol. AUDY)</t>
  </si>
  <si>
    <t>soub</t>
  </si>
  <si>
    <t>-1484121617</t>
  </si>
  <si>
    <t>61</t>
  </si>
  <si>
    <t>725822612</t>
  </si>
  <si>
    <t>Baterie umyvadlové stojánkové pákové s výpustí</t>
  </si>
  <si>
    <t>-1782434961</t>
  </si>
  <si>
    <t>62</t>
  </si>
  <si>
    <t>725901132</t>
  </si>
  <si>
    <t>Provedení přípojných míst a vývodů ve stěnách (EL,VODO,KAN) pro volně stojící polohovací vanu</t>
  </si>
  <si>
    <t>-1829919872</t>
  </si>
  <si>
    <t>63</t>
  </si>
  <si>
    <t>998725203</t>
  </si>
  <si>
    <t>Přesun hmot procentní pro zařizovací předměty v objektech v do 24 m</t>
  </si>
  <si>
    <t>69</t>
  </si>
  <si>
    <t>735</t>
  </si>
  <si>
    <t>Ústřední vytápění - otopná tělesa</t>
  </si>
  <si>
    <t>64</t>
  </si>
  <si>
    <t>735111810</t>
  </si>
  <si>
    <t>Demontáž otopného tělesa litinového článkového</t>
  </si>
  <si>
    <t>71</t>
  </si>
  <si>
    <t>0,6*2,00+0,6*1,40</t>
  </si>
  <si>
    <t>65</t>
  </si>
  <si>
    <t>735119140</t>
  </si>
  <si>
    <t>Montáž otopného tělesa litinového článkového</t>
  </si>
  <si>
    <t>72</t>
  </si>
  <si>
    <t>66</t>
  </si>
  <si>
    <t>735494811</t>
  </si>
  <si>
    <t>Vypuštění vody z otopných těles</t>
  </si>
  <si>
    <t>73</t>
  </si>
  <si>
    <t>67</t>
  </si>
  <si>
    <t>735890803</t>
  </si>
  <si>
    <t>Přemístění demontovaného otopného tělesa vodorovně 100 m v objektech výšky přes 12 do 24 m</t>
  </si>
  <si>
    <t>1264529692</t>
  </si>
  <si>
    <t>68</t>
  </si>
  <si>
    <t>998735203</t>
  </si>
  <si>
    <t>Přesun hmot procentní pro otopná tělesa v objektech v do 24 m</t>
  </si>
  <si>
    <t>75</t>
  </si>
  <si>
    <t>741</t>
  </si>
  <si>
    <t>Elektromontáže</t>
  </si>
  <si>
    <t>74100000R1</t>
  </si>
  <si>
    <t>Montáž a dodávka kabelových rozvodů izolovaných Cu, připojení zásuvek, vypínačů, svítidel, ventilátor, přepěťová ochrana</t>
  </si>
  <si>
    <t>-2123257759</t>
  </si>
  <si>
    <t>70</t>
  </si>
  <si>
    <t>74100000R2</t>
  </si>
  <si>
    <t>Montáž a dodávka svítidel stropních</t>
  </si>
  <si>
    <t>ks</t>
  </si>
  <si>
    <t>423762083</t>
  </si>
  <si>
    <t>74100000R3</t>
  </si>
  <si>
    <t>Montáž a dodávka svítidel stropních s nouzovým režimem na dobu 30min</t>
  </si>
  <si>
    <t>1154725773</t>
  </si>
  <si>
    <t>74100000R6</t>
  </si>
  <si>
    <t>Stavební přípomoce</t>
  </si>
  <si>
    <t>1058238969</t>
  </si>
  <si>
    <t>74100000R8</t>
  </si>
  <si>
    <t>Montáž a dodávka rozvaděče domovního jednořadového, vč. vyzbrojení</t>
  </si>
  <si>
    <t>1257339682</t>
  </si>
  <si>
    <t>74</t>
  </si>
  <si>
    <t>741810001</t>
  </si>
  <si>
    <t>Celková prohlídka elektrického rozvodu a zařízení do 100 000,- Kč, vč. revizní zprávy</t>
  </si>
  <si>
    <t>-1589459231</t>
  </si>
  <si>
    <t>998741203</t>
  </si>
  <si>
    <t>Přesun hmot procentní pro silnoproud v objektech v do 24 m</t>
  </si>
  <si>
    <t>83</t>
  </si>
  <si>
    <t>76</t>
  </si>
  <si>
    <t>74100000R7</t>
  </si>
  <si>
    <t>Dodávka a montáž slaboproudých rozvodů s koncovkami s připojením na stávající síť (STA, signalizace na personál rozhlas)</t>
  </si>
  <si>
    <t>1883847966</t>
  </si>
  <si>
    <t>763</t>
  </si>
  <si>
    <t>Konstrukce suché výstavby</t>
  </si>
  <si>
    <t>77</t>
  </si>
  <si>
    <t>763131351</t>
  </si>
  <si>
    <t>SDK podhled deska 1xH2 12,5 bez TI dvouvrstvá dřevěná spodní kce</t>
  </si>
  <si>
    <t>286105688</t>
  </si>
  <si>
    <t>6,0+3,2</t>
  </si>
  <si>
    <t>78</t>
  </si>
  <si>
    <t>763172313</t>
  </si>
  <si>
    <t>Montáž revizních dvířek SDK kcí vel. 200x200 mm do podhledu</t>
  </si>
  <si>
    <t>1260945603</t>
  </si>
  <si>
    <t>79</t>
  </si>
  <si>
    <t>590307120</t>
  </si>
  <si>
    <t>dvířka revizní s automatickým zámkem 200 x 200 mm</t>
  </si>
  <si>
    <t>-1935306023</t>
  </si>
  <si>
    <t>80</t>
  </si>
  <si>
    <t>998763403</t>
  </si>
  <si>
    <t>Přesun hmot procentní pro sádrokartonové konstrukce v objektech v do 24 m</t>
  </si>
  <si>
    <t>91</t>
  </si>
  <si>
    <t>766</t>
  </si>
  <si>
    <t>Konstrukce truhlářské</t>
  </si>
  <si>
    <t>81</t>
  </si>
  <si>
    <t>766111820</t>
  </si>
  <si>
    <t>Demontáž truhlářských stěn dřevěných plných</t>
  </si>
  <si>
    <t>-1248726940</t>
  </si>
  <si>
    <t>(3,20+1,20*2+1,62*2+0,85)*2,53</t>
  </si>
  <si>
    <t>82</t>
  </si>
  <si>
    <t>766691915</t>
  </si>
  <si>
    <t>Vyvěšení nebo zavěšení dřevěných křídel dveří pl přes 2 m2</t>
  </si>
  <si>
    <t>99</t>
  </si>
  <si>
    <t>demontáž;</t>
  </si>
  <si>
    <t>6+3</t>
  </si>
  <si>
    <t>766681115</t>
  </si>
  <si>
    <t>Montáž zárubní rámových pro dveře jednokřídlové šířky přes 900 mm</t>
  </si>
  <si>
    <t>-1716318166</t>
  </si>
  <si>
    <t>84</t>
  </si>
  <si>
    <t>611811010</t>
  </si>
  <si>
    <t>zárubeň interiérová, obložková pro dveře 1křídlé 8-15 cm bílý lak</t>
  </si>
  <si>
    <t>967750464</t>
  </si>
  <si>
    <t>85</t>
  </si>
  <si>
    <t>766681115R</t>
  </si>
  <si>
    <t>Montáž zárubní rámových pro dveře jednokřídlové šířky přes 900 mm vstupní dveře s požární odolností</t>
  </si>
  <si>
    <t>-1081280129</t>
  </si>
  <si>
    <t>86</t>
  </si>
  <si>
    <t>611811011</t>
  </si>
  <si>
    <t>zárubeň pro vstupní dveře, obložková pro dveře 1křídlé 8-15 cm bílý lak s požární odolností</t>
  </si>
  <si>
    <t>-893496540</t>
  </si>
  <si>
    <t>87</t>
  </si>
  <si>
    <t>766660172</t>
  </si>
  <si>
    <t>Montáž dveřních křídel otvíravých 1křídlových š přes 0,8 m do obložkové zárubně</t>
  </si>
  <si>
    <t>-126487387</t>
  </si>
  <si>
    <t>88</t>
  </si>
  <si>
    <t>611602420</t>
  </si>
  <si>
    <t>dveře dřevěné vnitřní hladké plné 1křídlové bílé 110x197 cm</t>
  </si>
  <si>
    <t>-299111315</t>
  </si>
  <si>
    <t>89</t>
  </si>
  <si>
    <t>611602421</t>
  </si>
  <si>
    <t>dveře dřevěné vnitřní hladké plné 1křídlové bílé 90x197 cm, posuvné dveře</t>
  </si>
  <si>
    <t>1918885298</t>
  </si>
  <si>
    <t>90</t>
  </si>
  <si>
    <t>766660021</t>
  </si>
  <si>
    <t xml:space="preserve">Montáž dveřních křídel otvíravých 1křídlových š do 0,8 m požárních </t>
  </si>
  <si>
    <t>1042099403</t>
  </si>
  <si>
    <t>611656040</t>
  </si>
  <si>
    <t>dveře vnitřní požárně odolné, lakovaná MDF,odolnost EI (EW) 30 D3,1křídlové 110 x 197 cm</t>
  </si>
  <si>
    <t>-741331500</t>
  </si>
  <si>
    <t>92</t>
  </si>
  <si>
    <t>766660022R</t>
  </si>
  <si>
    <t>Montáž a dodávka pouzdra posuvných dveří standard zeď pro křídlo 900/1970 např. ECLISSE, vč. začištění zednického pouzdra po montáži</t>
  </si>
  <si>
    <t>-338902348</t>
  </si>
  <si>
    <t>93</t>
  </si>
  <si>
    <t>998766203</t>
  </si>
  <si>
    <t>Přesun hmot procentní pro konstrukce truhlářské v objektech v do 24 m</t>
  </si>
  <si>
    <t>100</t>
  </si>
  <si>
    <t>771</t>
  </si>
  <si>
    <t>Podlahy z dlaždic</t>
  </si>
  <si>
    <t>94</t>
  </si>
  <si>
    <t>771471112</t>
  </si>
  <si>
    <t>Montáž soklíků z dlaždic keramických rovných do malty v do 90 mm, vč. dodávky mat</t>
  </si>
  <si>
    <t>-385790602</t>
  </si>
  <si>
    <t>sokl obytná místnost</t>
  </si>
  <si>
    <t>6,0</t>
  </si>
  <si>
    <t>3,3</t>
  </si>
  <si>
    <t>chodba</t>
  </si>
  <si>
    <t>5,0</t>
  </si>
  <si>
    <t>95</t>
  </si>
  <si>
    <t>771574113</t>
  </si>
  <si>
    <t>Montáž podlah keramických režných hladkých lepených flexibilním lepidlem do 12 ks/m2</t>
  </si>
  <si>
    <t>125968068</t>
  </si>
  <si>
    <t>12,6+3,2+6,0</t>
  </si>
  <si>
    <t>96</t>
  </si>
  <si>
    <t>597611350</t>
  </si>
  <si>
    <t>dlaždice keramické např. Rako, serie Unistone 33 x 33 cm, DAA38609</t>
  </si>
  <si>
    <t>-322482201</t>
  </si>
  <si>
    <t>97</t>
  </si>
  <si>
    <t>771591111</t>
  </si>
  <si>
    <t>Podlahy penetrace podkladu</t>
  </si>
  <si>
    <t>1896997142</t>
  </si>
  <si>
    <t>98</t>
  </si>
  <si>
    <t>771591115</t>
  </si>
  <si>
    <t>Podlahy spárování silikonem</t>
  </si>
  <si>
    <t>105</t>
  </si>
  <si>
    <t>771990111</t>
  </si>
  <si>
    <t>Vyrovnání podkladu samonivelační stěrkou tl 4 mm pevnosti 15 Mpa</t>
  </si>
  <si>
    <t>660466746</t>
  </si>
  <si>
    <t>998771203</t>
  </si>
  <si>
    <t>Přesun hmot procentní pro podlahy z dlaždic v objektech v do 24 m</t>
  </si>
  <si>
    <t>107</t>
  </si>
  <si>
    <t>776</t>
  </si>
  <si>
    <t>Podlahy povlakové</t>
  </si>
  <si>
    <t>101</t>
  </si>
  <si>
    <t>776201811</t>
  </si>
  <si>
    <t>Demontáž lepených povlakových podlah bez podložky ručně</t>
  </si>
  <si>
    <t>-1663493303</t>
  </si>
  <si>
    <t>102</t>
  </si>
  <si>
    <t>776111116</t>
  </si>
  <si>
    <t>Odstranění zbytků lepidla z podkladu povlakových podlah broušením</t>
  </si>
  <si>
    <t>-548895615</t>
  </si>
  <si>
    <t>103</t>
  </si>
  <si>
    <t>776111311</t>
  </si>
  <si>
    <t>Vysátí podkladu povlakových podlah</t>
  </si>
  <si>
    <t>1555380744</t>
  </si>
  <si>
    <t>104</t>
  </si>
  <si>
    <t>776421312</t>
  </si>
  <si>
    <t>Montáž přechodových šroubovaných lišt</t>
  </si>
  <si>
    <t>115</t>
  </si>
  <si>
    <t>76612-001</t>
  </si>
  <si>
    <t>přechodová lišta nerezová</t>
  </si>
  <si>
    <t>493069543</t>
  </si>
  <si>
    <t>106</t>
  </si>
  <si>
    <t>998776203</t>
  </si>
  <si>
    <t>Přesun hmot procentní pro podlahy povlakové v objektech v do 24 m</t>
  </si>
  <si>
    <t>117</t>
  </si>
  <si>
    <t>781</t>
  </si>
  <si>
    <t>Dokončovací práce - obklady</t>
  </si>
  <si>
    <t>781414111</t>
  </si>
  <si>
    <t>Montáž obkladaček vnitřních pravoúhlých pórovinových do 22 ks/m2 lepených flexibilním lepidlem</t>
  </si>
  <si>
    <t>-1060973888</t>
  </si>
  <si>
    <t>166a;</t>
  </si>
  <si>
    <t>(2,60+1,11+0,2+2,42+0,60+1,29+2,01+0,21+1,11)*2,10</t>
  </si>
  <si>
    <t>(2,60*2+1,30*2)*2,10-0,90*2,00</t>
  </si>
  <si>
    <t>108</t>
  </si>
  <si>
    <t>597610000</t>
  </si>
  <si>
    <t xml:space="preserve">obkládačky keramické např. Rako serie Vanity  WATM 3040, 200 x 400mm</t>
  </si>
  <si>
    <t>715039810</t>
  </si>
  <si>
    <t>109</t>
  </si>
  <si>
    <t>781494111</t>
  </si>
  <si>
    <t>Plastové profily rohové lepené flexibilním lepidlem</t>
  </si>
  <si>
    <t>120</t>
  </si>
  <si>
    <t>110</t>
  </si>
  <si>
    <t>781495111</t>
  </si>
  <si>
    <t>Penetrace podkladu vnitřních obkladů</t>
  </si>
  <si>
    <t>-876396597</t>
  </si>
  <si>
    <t>111</t>
  </si>
  <si>
    <t>781495115</t>
  </si>
  <si>
    <t>Spárování vnitřních obkladů silikonem</t>
  </si>
  <si>
    <t>122</t>
  </si>
  <si>
    <t>112</t>
  </si>
  <si>
    <t>998781203</t>
  </si>
  <si>
    <t>Přesun hmot procentní pro obklady keramické v objektech v do 24 m</t>
  </si>
  <si>
    <t>123</t>
  </si>
  <si>
    <t>783</t>
  </si>
  <si>
    <t>Dokončovací práce - nátěry</t>
  </si>
  <si>
    <t>113</t>
  </si>
  <si>
    <t>783617111</t>
  </si>
  <si>
    <t>Krycí jednonásobný syntetický nátěr článkových otopných těles</t>
  </si>
  <si>
    <t>124</t>
  </si>
  <si>
    <t>784</t>
  </si>
  <si>
    <t>Dokončovací práce - malby a tapety</t>
  </si>
  <si>
    <t>114</t>
  </si>
  <si>
    <t>784121001</t>
  </si>
  <si>
    <t>Oškrabání malby v mísnostech výšky do 3,80 m</t>
  </si>
  <si>
    <t>126</t>
  </si>
  <si>
    <t>stěny</t>
  </si>
  <si>
    <t>35,6*(1,75/2,53)</t>
  </si>
  <si>
    <t>13,5*2,53</t>
  </si>
  <si>
    <t>266c;</t>
  </si>
  <si>
    <t>13,9*(2,53-1,75)</t>
  </si>
  <si>
    <t>784121011</t>
  </si>
  <si>
    <t>Rozmývání podkladu po oškrabání malby v místnostech výšky do 3,80 m</t>
  </si>
  <si>
    <t>127</t>
  </si>
  <si>
    <t>116</t>
  </si>
  <si>
    <t>784181001</t>
  </si>
  <si>
    <t>Jednonásobné pačokování v místnostech výšky do 3,80 m</t>
  </si>
  <si>
    <t>128</t>
  </si>
  <si>
    <t>85,6</t>
  </si>
  <si>
    <t>784211101</t>
  </si>
  <si>
    <t>Dvojnásobné bílé malby ze směsí za mokra výborně otěruvzdorných v místnostech výšky do 3,80 m vč. penetrace</t>
  </si>
  <si>
    <t>1668243255</t>
  </si>
  <si>
    <t>stropy;</t>
  </si>
  <si>
    <t>21,78</t>
  </si>
  <si>
    <t>stěny;</t>
  </si>
  <si>
    <t>86,3</t>
  </si>
  <si>
    <t xml:space="preserve">Chodba </t>
  </si>
  <si>
    <t>VRN</t>
  </si>
  <si>
    <t>Vedlejší rozpočtové náklady</t>
  </si>
  <si>
    <t>VRN3</t>
  </si>
  <si>
    <t>Zařízení staveniště</t>
  </si>
  <si>
    <t>118</t>
  </si>
  <si>
    <t>030001000</t>
  </si>
  <si>
    <t>-1547383385</t>
  </si>
  <si>
    <t>VRN4</t>
  </si>
  <si>
    <t>Inženýrská činnost</t>
  </si>
  <si>
    <t>119</t>
  </si>
  <si>
    <t>045002000</t>
  </si>
  <si>
    <t>Kompletační a koordinační činnost</t>
  </si>
  <si>
    <t>-79635440</t>
  </si>
  <si>
    <t>VRN7</t>
  </si>
  <si>
    <t>Provozní vlivy</t>
  </si>
  <si>
    <t>071103000</t>
  </si>
  <si>
    <t>Provoz investora</t>
  </si>
  <si>
    <t>-1111350058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</si>
</sst>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26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29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30</v>
      </c>
      <c r="AK13" s="31" t="s">
        <v>25</v>
      </c>
      <c r="AN13" s="33" t="s">
        <v>31</v>
      </c>
      <c r="AR13" s="21"/>
      <c r="BE13" s="30"/>
      <c r="BS13" s="18" t="s">
        <v>6</v>
      </c>
    </row>
    <row r="14">
      <c r="B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31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32</v>
      </c>
      <c r="AK16" s="31" t="s">
        <v>25</v>
      </c>
      <c r="AN16" s="26" t="s">
        <v>33</v>
      </c>
      <c r="AR16" s="21"/>
      <c r="BE16" s="30"/>
      <c r="BS16" s="18" t="s">
        <v>3</v>
      </c>
    </row>
    <row r="17" s="1" customFormat="1" ht="18.48" customHeight="1">
      <c r="B17" s="21"/>
      <c r="E17" s="26" t="s">
        <v>34</v>
      </c>
      <c r="AK17" s="31" t="s">
        <v>28</v>
      </c>
      <c r="AN17" s="26" t="s">
        <v>35</v>
      </c>
      <c r="AR17" s="21"/>
      <c r="BE17" s="30"/>
      <c r="BS17" s="18" t="s">
        <v>36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37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38</v>
      </c>
      <c r="AK20" s="31" t="s">
        <v>28</v>
      </c>
      <c r="AN20" s="26" t="s">
        <v>1</v>
      </c>
      <c r="AR20" s="21"/>
      <c r="BE20" s="30"/>
      <c r="BS20" s="18" t="s">
        <v>36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39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44</v>
      </c>
      <c r="E29" s="3"/>
      <c r="F29" s="31" t="s">
        <v>45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46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47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48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49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50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51</v>
      </c>
      <c r="U35" s="49"/>
      <c r="V35" s="49"/>
      <c r="W35" s="49"/>
      <c r="X35" s="51" t="s">
        <v>52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54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55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56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55</v>
      </c>
      <c r="AI60" s="40"/>
      <c r="AJ60" s="40"/>
      <c r="AK60" s="40"/>
      <c r="AL60" s="40"/>
      <c r="AM60" s="57" t="s">
        <v>56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57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58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55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56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55</v>
      </c>
      <c r="AI75" s="40"/>
      <c r="AJ75" s="40"/>
      <c r="AK75" s="40"/>
      <c r="AL75" s="40"/>
      <c r="AM75" s="57" t="s">
        <v>56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59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202106-1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Oprava koupelny DS - koupelna 266a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Sedlčany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10. 6. 2021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Domov Sedlčany - poskytovatel soc. služeb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32</v>
      </c>
      <c r="AJ89" s="37"/>
      <c r="AK89" s="37"/>
      <c r="AL89" s="37"/>
      <c r="AM89" s="69" t="str">
        <f>IF(E17="","",E17)</f>
        <v>JC Stavitelství s.r.o.</v>
      </c>
      <c r="AN89" s="4"/>
      <c r="AO89" s="4"/>
      <c r="AP89" s="4"/>
      <c r="AQ89" s="37"/>
      <c r="AR89" s="38"/>
      <c r="AS89" s="70" t="s">
        <v>60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30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37</v>
      </c>
      <c r="AJ90" s="37"/>
      <c r="AK90" s="37"/>
      <c r="AL90" s="37"/>
      <c r="AM90" s="69" t="str">
        <f>IF(E20="","",E20)</f>
        <v>Ing. Jan Čanda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61</v>
      </c>
      <c r="D92" s="79"/>
      <c r="E92" s="79"/>
      <c r="F92" s="79"/>
      <c r="G92" s="79"/>
      <c r="H92" s="80"/>
      <c r="I92" s="81" t="s">
        <v>62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63</v>
      </c>
      <c r="AH92" s="79"/>
      <c r="AI92" s="79"/>
      <c r="AJ92" s="79"/>
      <c r="AK92" s="79"/>
      <c r="AL92" s="79"/>
      <c r="AM92" s="79"/>
      <c r="AN92" s="81" t="s">
        <v>64</v>
      </c>
      <c r="AO92" s="79"/>
      <c r="AP92" s="83"/>
      <c r="AQ92" s="84" t="s">
        <v>65</v>
      </c>
      <c r="AR92" s="38"/>
      <c r="AS92" s="85" t="s">
        <v>66</v>
      </c>
      <c r="AT92" s="86" t="s">
        <v>67</v>
      </c>
      <c r="AU92" s="86" t="s">
        <v>68</v>
      </c>
      <c r="AV92" s="86" t="s">
        <v>69</v>
      </c>
      <c r="AW92" s="86" t="s">
        <v>70</v>
      </c>
      <c r="AX92" s="86" t="s">
        <v>71</v>
      </c>
      <c r="AY92" s="86" t="s">
        <v>72</v>
      </c>
      <c r="AZ92" s="86" t="s">
        <v>73</v>
      </c>
      <c r="BA92" s="86" t="s">
        <v>74</v>
      </c>
      <c r="BB92" s="86" t="s">
        <v>75</v>
      </c>
      <c r="BC92" s="86" t="s">
        <v>76</v>
      </c>
      <c r="BD92" s="87" t="s">
        <v>77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78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79</v>
      </c>
      <c r="BT94" s="101" t="s">
        <v>80</v>
      </c>
      <c r="BU94" s="102" t="s">
        <v>81</v>
      </c>
      <c r="BV94" s="101" t="s">
        <v>82</v>
      </c>
      <c r="BW94" s="101" t="s">
        <v>4</v>
      </c>
      <c r="BX94" s="101" t="s">
        <v>83</v>
      </c>
      <c r="CL94" s="101" t="s">
        <v>1</v>
      </c>
    </row>
    <row r="95" s="7" customFormat="1" ht="16.5" customHeight="1">
      <c r="A95" s="103" t="s">
        <v>84</v>
      </c>
      <c r="B95" s="104"/>
      <c r="C95" s="105"/>
      <c r="D95" s="106" t="s">
        <v>85</v>
      </c>
      <c r="E95" s="106"/>
      <c r="F95" s="106"/>
      <c r="G95" s="106"/>
      <c r="H95" s="106"/>
      <c r="I95" s="107"/>
      <c r="J95" s="106" t="s">
        <v>86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Stavební úpravy koup...'!J30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87</v>
      </c>
      <c r="AR95" s="104"/>
      <c r="AS95" s="110">
        <v>0</v>
      </c>
      <c r="AT95" s="111">
        <f>ROUND(SUM(AV95:AW95),2)</f>
        <v>0</v>
      </c>
      <c r="AU95" s="112">
        <f>'01 - Stavební úpravy koup...'!P140</f>
        <v>0</v>
      </c>
      <c r="AV95" s="111">
        <f>'01 - Stavební úpravy koup...'!J33</f>
        <v>0</v>
      </c>
      <c r="AW95" s="111">
        <f>'01 - Stavební úpravy koup...'!J34</f>
        <v>0</v>
      </c>
      <c r="AX95" s="111">
        <f>'01 - Stavební úpravy koup...'!J35</f>
        <v>0</v>
      </c>
      <c r="AY95" s="111">
        <f>'01 - Stavební úpravy koup...'!J36</f>
        <v>0</v>
      </c>
      <c r="AZ95" s="111">
        <f>'01 - Stavební úpravy koup...'!F33</f>
        <v>0</v>
      </c>
      <c r="BA95" s="111">
        <f>'01 - Stavební úpravy koup...'!F34</f>
        <v>0</v>
      </c>
      <c r="BB95" s="111">
        <f>'01 - Stavební úpravy koup...'!F35</f>
        <v>0</v>
      </c>
      <c r="BC95" s="111">
        <f>'01 - Stavební úpravy koup...'!F36</f>
        <v>0</v>
      </c>
      <c r="BD95" s="113">
        <f>'01 - Stavební úpravy koup...'!F37</f>
        <v>0</v>
      </c>
      <c r="BE95" s="7"/>
      <c r="BT95" s="114" t="s">
        <v>88</v>
      </c>
      <c r="BV95" s="114" t="s">
        <v>82</v>
      </c>
      <c r="BW95" s="114" t="s">
        <v>89</v>
      </c>
      <c r="BX95" s="114" t="s">
        <v>4</v>
      </c>
      <c r="CL95" s="114" t="s">
        <v>1</v>
      </c>
      <c r="CM95" s="114" t="s">
        <v>88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kou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88</v>
      </c>
    </row>
    <row r="4" s="1" customFormat="1" ht="24.96" customHeight="1">
      <c r="B4" s="21"/>
      <c r="D4" s="22" t="s">
        <v>90</v>
      </c>
      <c r="L4" s="21"/>
      <c r="M4" s="115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16" t="str">
        <f>'Rekapitulace stavby'!K6</f>
        <v>Oprava koupelny DS - koupelna 266a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10. 6. 2021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26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29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25</v>
      </c>
      <c r="J20" s="26" t="s">
        <v>33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34</v>
      </c>
      <c r="F21" s="37"/>
      <c r="G21" s="37"/>
      <c r="H21" s="37"/>
      <c r="I21" s="31" t="s">
        <v>28</v>
      </c>
      <c r="J21" s="26" t="s">
        <v>35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37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38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39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7"/>
      <c r="B27" s="118"/>
      <c r="C27" s="117"/>
      <c r="D27" s="117"/>
      <c r="E27" s="35" t="s">
        <v>1</v>
      </c>
      <c r="F27" s="35"/>
      <c r="G27" s="35"/>
      <c r="H27" s="3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0" t="s">
        <v>40</v>
      </c>
      <c r="E30" s="37"/>
      <c r="F30" s="37"/>
      <c r="G30" s="37"/>
      <c r="H30" s="37"/>
      <c r="I30" s="37"/>
      <c r="J30" s="95">
        <f>ROUND(J140,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42</v>
      </c>
      <c r="G32" s="37"/>
      <c r="H32" s="37"/>
      <c r="I32" s="42" t="s">
        <v>41</v>
      </c>
      <c r="J32" s="42" t="s">
        <v>43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1" t="s">
        <v>44</v>
      </c>
      <c r="E33" s="31" t="s">
        <v>45</v>
      </c>
      <c r="F33" s="122">
        <f>ROUND((SUM(BE140:BE386)),  2)</f>
        <v>0</v>
      </c>
      <c r="G33" s="37"/>
      <c r="H33" s="37"/>
      <c r="I33" s="123">
        <v>0.20999999999999999</v>
      </c>
      <c r="J33" s="122">
        <f>ROUND(((SUM(BE140:BE386))*I33),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46</v>
      </c>
      <c r="F34" s="122">
        <f>ROUND((SUM(BF140:BF386)),  2)</f>
        <v>0</v>
      </c>
      <c r="G34" s="37"/>
      <c r="H34" s="37"/>
      <c r="I34" s="123">
        <v>0.14999999999999999</v>
      </c>
      <c r="J34" s="122">
        <f>ROUND(((SUM(BF140:BF386))*I34),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47</v>
      </c>
      <c r="F35" s="122">
        <f>ROUND((SUM(BG140:BG386)),  2)</f>
        <v>0</v>
      </c>
      <c r="G35" s="37"/>
      <c r="H35" s="37"/>
      <c r="I35" s="123">
        <v>0.20999999999999999</v>
      </c>
      <c r="J35" s="122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48</v>
      </c>
      <c r="F36" s="122">
        <f>ROUND((SUM(BH140:BH386)),  2)</f>
        <v>0</v>
      </c>
      <c r="G36" s="37"/>
      <c r="H36" s="37"/>
      <c r="I36" s="123">
        <v>0.14999999999999999</v>
      </c>
      <c r="J36" s="122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49</v>
      </c>
      <c r="F37" s="122">
        <f>ROUND((SUM(BI140:BI386)),  2)</f>
        <v>0</v>
      </c>
      <c r="G37" s="37"/>
      <c r="H37" s="37"/>
      <c r="I37" s="123">
        <v>0</v>
      </c>
      <c r="J37" s="122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4"/>
      <c r="D39" s="125" t="s">
        <v>50</v>
      </c>
      <c r="E39" s="80"/>
      <c r="F39" s="80"/>
      <c r="G39" s="126" t="s">
        <v>51</v>
      </c>
      <c r="H39" s="127" t="s">
        <v>52</v>
      </c>
      <c r="I39" s="80"/>
      <c r="J39" s="128">
        <f>SUM(J30:J37)</f>
        <v>0</v>
      </c>
      <c r="K39" s="129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53</v>
      </c>
      <c r="E50" s="56"/>
      <c r="F50" s="56"/>
      <c r="G50" s="55" t="s">
        <v>54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55</v>
      </c>
      <c r="E61" s="40"/>
      <c r="F61" s="130" t="s">
        <v>56</v>
      </c>
      <c r="G61" s="57" t="s">
        <v>55</v>
      </c>
      <c r="H61" s="40"/>
      <c r="I61" s="40"/>
      <c r="J61" s="131" t="s">
        <v>56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57</v>
      </c>
      <c r="E65" s="58"/>
      <c r="F65" s="58"/>
      <c r="G65" s="55" t="s">
        <v>58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55</v>
      </c>
      <c r="E76" s="40"/>
      <c r="F76" s="130" t="s">
        <v>56</v>
      </c>
      <c r="G76" s="57" t="s">
        <v>55</v>
      </c>
      <c r="H76" s="40"/>
      <c r="I76" s="40"/>
      <c r="J76" s="131" t="s">
        <v>56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16" t="str">
        <f>E7</f>
        <v>Oprava koupelny DS - koupelna 266a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Stavební úpravy koupelny 266a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Sedlčany</v>
      </c>
      <c r="G89" s="37"/>
      <c r="H89" s="37"/>
      <c r="I89" s="31" t="s">
        <v>22</v>
      </c>
      <c r="J89" s="68" t="str">
        <f>IF(J12="","",J12)</f>
        <v>10. 6. 2021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Domov Sedlčany - poskytovatel soc. služeb</v>
      </c>
      <c r="G91" s="37"/>
      <c r="H91" s="37"/>
      <c r="I91" s="31" t="s">
        <v>32</v>
      </c>
      <c r="J91" s="35" t="str">
        <f>E21</f>
        <v>JC Stavitelství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7"/>
      <c r="E92" s="37"/>
      <c r="F92" s="26" t="str">
        <f>IF(E18="","",E18)</f>
        <v>Vyplň údaj</v>
      </c>
      <c r="G92" s="37"/>
      <c r="H92" s="37"/>
      <c r="I92" s="31" t="s">
        <v>37</v>
      </c>
      <c r="J92" s="35" t="str">
        <f>E24</f>
        <v>Ing. Jan Čanda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2" t="s">
        <v>94</v>
      </c>
      <c r="D94" s="124"/>
      <c r="E94" s="124"/>
      <c r="F94" s="124"/>
      <c r="G94" s="124"/>
      <c r="H94" s="124"/>
      <c r="I94" s="124"/>
      <c r="J94" s="133" t="s">
        <v>95</v>
      </c>
      <c r="K94" s="124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4" t="s">
        <v>96</v>
      </c>
      <c r="D96" s="37"/>
      <c r="E96" s="37"/>
      <c r="F96" s="37"/>
      <c r="G96" s="37"/>
      <c r="H96" s="37"/>
      <c r="I96" s="37"/>
      <c r="J96" s="95">
        <f>J140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97</v>
      </c>
    </row>
    <row r="97" s="9" customFormat="1" ht="24.96" customHeight="1">
      <c r="A97" s="9"/>
      <c r="B97" s="135"/>
      <c r="C97" s="9"/>
      <c r="D97" s="136" t="s">
        <v>98</v>
      </c>
      <c r="E97" s="137"/>
      <c r="F97" s="137"/>
      <c r="G97" s="137"/>
      <c r="H97" s="137"/>
      <c r="I97" s="137"/>
      <c r="J97" s="138">
        <f>J141</f>
        <v>0</v>
      </c>
      <c r="K97" s="9"/>
      <c r="L97" s="13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9"/>
      <c r="C98" s="10"/>
      <c r="D98" s="140" t="s">
        <v>99</v>
      </c>
      <c r="E98" s="141"/>
      <c r="F98" s="141"/>
      <c r="G98" s="141"/>
      <c r="H98" s="141"/>
      <c r="I98" s="141"/>
      <c r="J98" s="142">
        <f>J142</f>
        <v>0</v>
      </c>
      <c r="K98" s="10"/>
      <c r="L98" s="13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9"/>
      <c r="C99" s="10"/>
      <c r="D99" s="140" t="s">
        <v>100</v>
      </c>
      <c r="E99" s="141"/>
      <c r="F99" s="141"/>
      <c r="G99" s="141"/>
      <c r="H99" s="141"/>
      <c r="I99" s="141"/>
      <c r="J99" s="142">
        <f>J162</f>
        <v>0</v>
      </c>
      <c r="K99" s="10"/>
      <c r="L99" s="13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9"/>
      <c r="C100" s="10"/>
      <c r="D100" s="140" t="s">
        <v>101</v>
      </c>
      <c r="E100" s="141"/>
      <c r="F100" s="141"/>
      <c r="G100" s="141"/>
      <c r="H100" s="141"/>
      <c r="I100" s="141"/>
      <c r="J100" s="142">
        <f>J201</f>
        <v>0</v>
      </c>
      <c r="K100" s="10"/>
      <c r="L100" s="13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9"/>
      <c r="C101" s="10"/>
      <c r="D101" s="140" t="s">
        <v>102</v>
      </c>
      <c r="E101" s="141"/>
      <c r="F101" s="141"/>
      <c r="G101" s="141"/>
      <c r="H101" s="141"/>
      <c r="I101" s="141"/>
      <c r="J101" s="142">
        <f>J222</f>
        <v>0</v>
      </c>
      <c r="K101" s="10"/>
      <c r="L101" s="13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9"/>
      <c r="C102" s="10"/>
      <c r="D102" s="140" t="s">
        <v>103</v>
      </c>
      <c r="E102" s="141"/>
      <c r="F102" s="141"/>
      <c r="G102" s="141"/>
      <c r="H102" s="141"/>
      <c r="I102" s="141"/>
      <c r="J102" s="142">
        <f>J228</f>
        <v>0</v>
      </c>
      <c r="K102" s="10"/>
      <c r="L102" s="13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5"/>
      <c r="C103" s="9"/>
      <c r="D103" s="136" t="s">
        <v>104</v>
      </c>
      <c r="E103" s="137"/>
      <c r="F103" s="137"/>
      <c r="G103" s="137"/>
      <c r="H103" s="137"/>
      <c r="I103" s="137"/>
      <c r="J103" s="138">
        <f>J230</f>
        <v>0</v>
      </c>
      <c r="K103" s="9"/>
      <c r="L103" s="13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39"/>
      <c r="C104" s="10"/>
      <c r="D104" s="140" t="s">
        <v>105</v>
      </c>
      <c r="E104" s="141"/>
      <c r="F104" s="141"/>
      <c r="G104" s="141"/>
      <c r="H104" s="141"/>
      <c r="I104" s="141"/>
      <c r="J104" s="142">
        <f>J231</f>
        <v>0</v>
      </c>
      <c r="K104" s="10"/>
      <c r="L104" s="13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9"/>
      <c r="C105" s="10"/>
      <c r="D105" s="140" t="s">
        <v>106</v>
      </c>
      <c r="E105" s="141"/>
      <c r="F105" s="141"/>
      <c r="G105" s="141"/>
      <c r="H105" s="141"/>
      <c r="I105" s="141"/>
      <c r="J105" s="142">
        <f>J244</f>
        <v>0</v>
      </c>
      <c r="K105" s="10"/>
      <c r="L105" s="13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9"/>
      <c r="C106" s="10"/>
      <c r="D106" s="140" t="s">
        <v>107</v>
      </c>
      <c r="E106" s="141"/>
      <c r="F106" s="141"/>
      <c r="G106" s="141"/>
      <c r="H106" s="141"/>
      <c r="I106" s="141"/>
      <c r="J106" s="142">
        <f>J250</f>
        <v>0</v>
      </c>
      <c r="K106" s="10"/>
      <c r="L106" s="13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9"/>
      <c r="C107" s="10"/>
      <c r="D107" s="140" t="s">
        <v>108</v>
      </c>
      <c r="E107" s="141"/>
      <c r="F107" s="141"/>
      <c r="G107" s="141"/>
      <c r="H107" s="141"/>
      <c r="I107" s="141"/>
      <c r="J107" s="142">
        <f>J259</f>
        <v>0</v>
      </c>
      <c r="K107" s="10"/>
      <c r="L107" s="13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9"/>
      <c r="C108" s="10"/>
      <c r="D108" s="140" t="s">
        <v>109</v>
      </c>
      <c r="E108" s="141"/>
      <c r="F108" s="141"/>
      <c r="G108" s="141"/>
      <c r="H108" s="141"/>
      <c r="I108" s="141"/>
      <c r="J108" s="142">
        <f>J278</f>
        <v>0</v>
      </c>
      <c r="K108" s="10"/>
      <c r="L108" s="13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9"/>
      <c r="C109" s="10"/>
      <c r="D109" s="140" t="s">
        <v>110</v>
      </c>
      <c r="E109" s="141"/>
      <c r="F109" s="141"/>
      <c r="G109" s="141"/>
      <c r="H109" s="141"/>
      <c r="I109" s="141"/>
      <c r="J109" s="142">
        <f>J286</f>
        <v>0</v>
      </c>
      <c r="K109" s="10"/>
      <c r="L109" s="13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9"/>
      <c r="C110" s="10"/>
      <c r="D110" s="140" t="s">
        <v>111</v>
      </c>
      <c r="E110" s="141"/>
      <c r="F110" s="141"/>
      <c r="G110" s="141"/>
      <c r="H110" s="141"/>
      <c r="I110" s="141"/>
      <c r="J110" s="142">
        <f>J295</f>
        <v>0</v>
      </c>
      <c r="K110" s="10"/>
      <c r="L110" s="13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39"/>
      <c r="C111" s="10"/>
      <c r="D111" s="140" t="s">
        <v>112</v>
      </c>
      <c r="E111" s="141"/>
      <c r="F111" s="141"/>
      <c r="G111" s="141"/>
      <c r="H111" s="141"/>
      <c r="I111" s="141"/>
      <c r="J111" s="142">
        <f>J301</f>
        <v>0</v>
      </c>
      <c r="K111" s="10"/>
      <c r="L111" s="13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39"/>
      <c r="C112" s="10"/>
      <c r="D112" s="140" t="s">
        <v>113</v>
      </c>
      <c r="E112" s="141"/>
      <c r="F112" s="141"/>
      <c r="G112" s="141"/>
      <c r="H112" s="141"/>
      <c r="I112" s="141"/>
      <c r="J112" s="142">
        <f>J319</f>
        <v>0</v>
      </c>
      <c r="K112" s="10"/>
      <c r="L112" s="13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39"/>
      <c r="C113" s="10"/>
      <c r="D113" s="140" t="s">
        <v>114</v>
      </c>
      <c r="E113" s="141"/>
      <c r="F113" s="141"/>
      <c r="G113" s="141"/>
      <c r="H113" s="141"/>
      <c r="I113" s="141"/>
      <c r="J113" s="142">
        <f>J336</f>
        <v>0</v>
      </c>
      <c r="K113" s="10"/>
      <c r="L113" s="13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39"/>
      <c r="C114" s="10"/>
      <c r="D114" s="140" t="s">
        <v>115</v>
      </c>
      <c r="E114" s="141"/>
      <c r="F114" s="141"/>
      <c r="G114" s="141"/>
      <c r="H114" s="141"/>
      <c r="I114" s="141"/>
      <c r="J114" s="142">
        <f>J343</f>
        <v>0</v>
      </c>
      <c r="K114" s="10"/>
      <c r="L114" s="13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39"/>
      <c r="C115" s="10"/>
      <c r="D115" s="140" t="s">
        <v>116</v>
      </c>
      <c r="E115" s="141"/>
      <c r="F115" s="141"/>
      <c r="G115" s="141"/>
      <c r="H115" s="141"/>
      <c r="I115" s="141"/>
      <c r="J115" s="142">
        <f>J355</f>
        <v>0</v>
      </c>
      <c r="K115" s="10"/>
      <c r="L115" s="13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39"/>
      <c r="C116" s="10"/>
      <c r="D116" s="140" t="s">
        <v>117</v>
      </c>
      <c r="E116" s="141"/>
      <c r="F116" s="141"/>
      <c r="G116" s="141"/>
      <c r="H116" s="141"/>
      <c r="I116" s="141"/>
      <c r="J116" s="142">
        <f>J357</f>
        <v>0</v>
      </c>
      <c r="K116" s="10"/>
      <c r="L116" s="13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35"/>
      <c r="C117" s="9"/>
      <c r="D117" s="136" t="s">
        <v>118</v>
      </c>
      <c r="E117" s="137"/>
      <c r="F117" s="137"/>
      <c r="G117" s="137"/>
      <c r="H117" s="137"/>
      <c r="I117" s="137"/>
      <c r="J117" s="138">
        <f>J380</f>
        <v>0</v>
      </c>
      <c r="K117" s="9"/>
      <c r="L117" s="13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39"/>
      <c r="C118" s="10"/>
      <c r="D118" s="140" t="s">
        <v>119</v>
      </c>
      <c r="E118" s="141"/>
      <c r="F118" s="141"/>
      <c r="G118" s="141"/>
      <c r="H118" s="141"/>
      <c r="I118" s="141"/>
      <c r="J118" s="142">
        <f>J381</f>
        <v>0</v>
      </c>
      <c r="K118" s="10"/>
      <c r="L118" s="13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39"/>
      <c r="C119" s="10"/>
      <c r="D119" s="140" t="s">
        <v>120</v>
      </c>
      <c r="E119" s="141"/>
      <c r="F119" s="141"/>
      <c r="G119" s="141"/>
      <c r="H119" s="141"/>
      <c r="I119" s="141"/>
      <c r="J119" s="142">
        <f>J383</f>
        <v>0</v>
      </c>
      <c r="K119" s="10"/>
      <c r="L119" s="13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39"/>
      <c r="C120" s="10"/>
      <c r="D120" s="140" t="s">
        <v>121</v>
      </c>
      <c r="E120" s="141"/>
      <c r="F120" s="141"/>
      <c r="G120" s="141"/>
      <c r="H120" s="141"/>
      <c r="I120" s="141"/>
      <c r="J120" s="142">
        <f>J385</f>
        <v>0</v>
      </c>
      <c r="K120" s="10"/>
      <c r="L120" s="13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6" s="2" customFormat="1" ht="6.96" customHeight="1">
      <c r="A126" s="37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4.96" customHeight="1">
      <c r="A127" s="37"/>
      <c r="B127" s="38"/>
      <c r="C127" s="22" t="s">
        <v>122</v>
      </c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16</v>
      </c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6.5" customHeight="1">
      <c r="A130" s="37"/>
      <c r="B130" s="38"/>
      <c r="C130" s="37"/>
      <c r="D130" s="37"/>
      <c r="E130" s="116" t="str">
        <f>E7</f>
        <v>Oprava koupelny DS - koupelna 266a</v>
      </c>
      <c r="F130" s="31"/>
      <c r="G130" s="31"/>
      <c r="H130" s="31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91</v>
      </c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6.5" customHeight="1">
      <c r="A132" s="37"/>
      <c r="B132" s="38"/>
      <c r="C132" s="37"/>
      <c r="D132" s="37"/>
      <c r="E132" s="66" t="str">
        <f>E9</f>
        <v>01 - Stavební úpravy koupelny 266a</v>
      </c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7"/>
      <c r="D133" s="37"/>
      <c r="E133" s="37"/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20</v>
      </c>
      <c r="D134" s="37"/>
      <c r="E134" s="37"/>
      <c r="F134" s="26" t="str">
        <f>F12</f>
        <v>Sedlčany</v>
      </c>
      <c r="G134" s="37"/>
      <c r="H134" s="37"/>
      <c r="I134" s="31" t="s">
        <v>22</v>
      </c>
      <c r="J134" s="68" t="str">
        <f>IF(J12="","",J12)</f>
        <v>10. 6. 2021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7"/>
      <c r="D135" s="37"/>
      <c r="E135" s="37"/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5.15" customHeight="1">
      <c r="A136" s="37"/>
      <c r="B136" s="38"/>
      <c r="C136" s="31" t="s">
        <v>24</v>
      </c>
      <c r="D136" s="37"/>
      <c r="E136" s="37"/>
      <c r="F136" s="26" t="str">
        <f>E15</f>
        <v>Domov Sedlčany - poskytovatel soc. služeb</v>
      </c>
      <c r="G136" s="37"/>
      <c r="H136" s="37"/>
      <c r="I136" s="31" t="s">
        <v>32</v>
      </c>
      <c r="J136" s="35" t="str">
        <f>E21</f>
        <v>JC Stavitelství s.r.o.</v>
      </c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5.15" customHeight="1">
      <c r="A137" s="37"/>
      <c r="B137" s="38"/>
      <c r="C137" s="31" t="s">
        <v>30</v>
      </c>
      <c r="D137" s="37"/>
      <c r="E137" s="37"/>
      <c r="F137" s="26" t="str">
        <f>IF(E18="","",E18)</f>
        <v>Vyplň údaj</v>
      </c>
      <c r="G137" s="37"/>
      <c r="H137" s="37"/>
      <c r="I137" s="31" t="s">
        <v>37</v>
      </c>
      <c r="J137" s="35" t="str">
        <f>E24</f>
        <v>Ing. Jan Čanda</v>
      </c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0.32" customHeight="1">
      <c r="A138" s="37"/>
      <c r="B138" s="38"/>
      <c r="C138" s="37"/>
      <c r="D138" s="37"/>
      <c r="E138" s="37"/>
      <c r="F138" s="37"/>
      <c r="G138" s="37"/>
      <c r="H138" s="37"/>
      <c r="I138" s="37"/>
      <c r="J138" s="37"/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11" customFormat="1" ht="29.28" customHeight="1">
      <c r="A139" s="143"/>
      <c r="B139" s="144"/>
      <c r="C139" s="145" t="s">
        <v>123</v>
      </c>
      <c r="D139" s="146" t="s">
        <v>65</v>
      </c>
      <c r="E139" s="146" t="s">
        <v>61</v>
      </c>
      <c r="F139" s="146" t="s">
        <v>62</v>
      </c>
      <c r="G139" s="146" t="s">
        <v>124</v>
      </c>
      <c r="H139" s="146" t="s">
        <v>125</v>
      </c>
      <c r="I139" s="146" t="s">
        <v>126</v>
      </c>
      <c r="J139" s="146" t="s">
        <v>95</v>
      </c>
      <c r="K139" s="147" t="s">
        <v>127</v>
      </c>
      <c r="L139" s="148"/>
      <c r="M139" s="85" t="s">
        <v>1</v>
      </c>
      <c r="N139" s="86" t="s">
        <v>44</v>
      </c>
      <c r="O139" s="86" t="s">
        <v>128</v>
      </c>
      <c r="P139" s="86" t="s">
        <v>129</v>
      </c>
      <c r="Q139" s="86" t="s">
        <v>130</v>
      </c>
      <c r="R139" s="86" t="s">
        <v>131</v>
      </c>
      <c r="S139" s="86" t="s">
        <v>132</v>
      </c>
      <c r="T139" s="87" t="s">
        <v>133</v>
      </c>
      <c r="U139" s="143"/>
      <c r="V139" s="143"/>
      <c r="W139" s="143"/>
      <c r="X139" s="143"/>
      <c r="Y139" s="143"/>
      <c r="Z139" s="143"/>
      <c r="AA139" s="143"/>
      <c r="AB139" s="143"/>
      <c r="AC139" s="143"/>
      <c r="AD139" s="143"/>
      <c r="AE139" s="143"/>
    </row>
    <row r="140" s="2" customFormat="1" ht="22.8" customHeight="1">
      <c r="A140" s="37"/>
      <c r="B140" s="38"/>
      <c r="C140" s="92" t="s">
        <v>134</v>
      </c>
      <c r="D140" s="37"/>
      <c r="E140" s="37"/>
      <c r="F140" s="37"/>
      <c r="G140" s="37"/>
      <c r="H140" s="37"/>
      <c r="I140" s="37"/>
      <c r="J140" s="149">
        <f>BK140</f>
        <v>0</v>
      </c>
      <c r="K140" s="37"/>
      <c r="L140" s="38"/>
      <c r="M140" s="88"/>
      <c r="N140" s="72"/>
      <c r="O140" s="89"/>
      <c r="P140" s="150">
        <f>P141+P230+P380</f>
        <v>0</v>
      </c>
      <c r="Q140" s="89"/>
      <c r="R140" s="150">
        <f>R141+R230+R380</f>
        <v>7.3319727700000001</v>
      </c>
      <c r="S140" s="89"/>
      <c r="T140" s="151">
        <f>T141+T230+T380</f>
        <v>2.8329970200000001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79</v>
      </c>
      <c r="AU140" s="18" t="s">
        <v>97</v>
      </c>
      <c r="BK140" s="152">
        <f>BK141+BK230+BK380</f>
        <v>0</v>
      </c>
    </row>
    <row r="141" s="12" customFormat="1" ht="25.92" customHeight="1">
      <c r="A141" s="12"/>
      <c r="B141" s="153"/>
      <c r="C141" s="12"/>
      <c r="D141" s="154" t="s">
        <v>79</v>
      </c>
      <c r="E141" s="155" t="s">
        <v>135</v>
      </c>
      <c r="F141" s="155" t="s">
        <v>136</v>
      </c>
      <c r="G141" s="12"/>
      <c r="H141" s="12"/>
      <c r="I141" s="156"/>
      <c r="J141" s="157">
        <f>BK141</f>
        <v>0</v>
      </c>
      <c r="K141" s="12"/>
      <c r="L141" s="153"/>
      <c r="M141" s="158"/>
      <c r="N141" s="159"/>
      <c r="O141" s="159"/>
      <c r="P141" s="160">
        <f>P142+P162+P201+P222+P228</f>
        <v>0</v>
      </c>
      <c r="Q141" s="159"/>
      <c r="R141" s="160">
        <f>R142+R162+R201+R222+R228</f>
        <v>5.4021468600000002</v>
      </c>
      <c r="S141" s="159"/>
      <c r="T141" s="161">
        <f>T142+T162+T201+T222+T228</f>
        <v>1.96522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4" t="s">
        <v>88</v>
      </c>
      <c r="AT141" s="162" t="s">
        <v>79</v>
      </c>
      <c r="AU141" s="162" t="s">
        <v>80</v>
      </c>
      <c r="AY141" s="154" t="s">
        <v>137</v>
      </c>
      <c r="BK141" s="163">
        <f>BK142+BK162+BK201+BK222+BK228</f>
        <v>0</v>
      </c>
    </row>
    <row r="142" s="12" customFormat="1" ht="22.8" customHeight="1">
      <c r="A142" s="12"/>
      <c r="B142" s="153"/>
      <c r="C142" s="12"/>
      <c r="D142" s="154" t="s">
        <v>79</v>
      </c>
      <c r="E142" s="164" t="s">
        <v>138</v>
      </c>
      <c r="F142" s="164" t="s">
        <v>139</v>
      </c>
      <c r="G142" s="12"/>
      <c r="H142" s="12"/>
      <c r="I142" s="156"/>
      <c r="J142" s="165">
        <f>BK142</f>
        <v>0</v>
      </c>
      <c r="K142" s="12"/>
      <c r="L142" s="153"/>
      <c r="M142" s="158"/>
      <c r="N142" s="159"/>
      <c r="O142" s="159"/>
      <c r="P142" s="160">
        <f>SUM(P143:P161)</f>
        <v>0</v>
      </c>
      <c r="Q142" s="159"/>
      <c r="R142" s="160">
        <f>SUM(R143:R161)</f>
        <v>2.0299347000000001</v>
      </c>
      <c r="S142" s="159"/>
      <c r="T142" s="161">
        <f>SUM(T143:T161)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4" t="s">
        <v>88</v>
      </c>
      <c r="AT142" s="162" t="s">
        <v>79</v>
      </c>
      <c r="AU142" s="162" t="s">
        <v>88</v>
      </c>
      <c r="AY142" s="154" t="s">
        <v>137</v>
      </c>
      <c r="BK142" s="163">
        <f>SUM(BK143:BK161)</f>
        <v>0</v>
      </c>
    </row>
    <row r="143" s="2" customFormat="1" ht="24.15" customHeight="1">
      <c r="A143" s="37"/>
      <c r="B143" s="166"/>
      <c r="C143" s="167" t="s">
        <v>88</v>
      </c>
      <c r="D143" s="167" t="s">
        <v>140</v>
      </c>
      <c r="E143" s="168" t="s">
        <v>141</v>
      </c>
      <c r="F143" s="169" t="s">
        <v>142</v>
      </c>
      <c r="G143" s="170" t="s">
        <v>143</v>
      </c>
      <c r="H143" s="171">
        <v>10.202</v>
      </c>
      <c r="I143" s="172"/>
      <c r="J143" s="173">
        <f>ROUND(I143*H143,2)</f>
        <v>0</v>
      </c>
      <c r="K143" s="169" t="s">
        <v>1</v>
      </c>
      <c r="L143" s="38"/>
      <c r="M143" s="174" t="s">
        <v>1</v>
      </c>
      <c r="N143" s="175" t="s">
        <v>46</v>
      </c>
      <c r="O143" s="76"/>
      <c r="P143" s="176">
        <f>O143*H143</f>
        <v>0</v>
      </c>
      <c r="Q143" s="176">
        <v>0.069819999999999993</v>
      </c>
      <c r="R143" s="176">
        <f>Q143*H143</f>
        <v>0.7123036399999999</v>
      </c>
      <c r="S143" s="176">
        <v>0</v>
      </c>
      <c r="T143" s="17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8" t="s">
        <v>144</v>
      </c>
      <c r="AT143" s="178" t="s">
        <v>140</v>
      </c>
      <c r="AU143" s="178" t="s">
        <v>145</v>
      </c>
      <c r="AY143" s="18" t="s">
        <v>137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8" t="s">
        <v>145</v>
      </c>
      <c r="BK143" s="179">
        <f>ROUND(I143*H143,2)</f>
        <v>0</v>
      </c>
      <c r="BL143" s="18" t="s">
        <v>144</v>
      </c>
      <c r="BM143" s="178" t="s">
        <v>146</v>
      </c>
    </row>
    <row r="144" s="13" customFormat="1">
      <c r="A144" s="13"/>
      <c r="B144" s="180"/>
      <c r="C144" s="13"/>
      <c r="D144" s="181" t="s">
        <v>147</v>
      </c>
      <c r="E144" s="182" t="s">
        <v>1</v>
      </c>
      <c r="F144" s="183" t="s">
        <v>148</v>
      </c>
      <c r="G144" s="13"/>
      <c r="H144" s="182" t="s">
        <v>1</v>
      </c>
      <c r="I144" s="184"/>
      <c r="J144" s="13"/>
      <c r="K144" s="13"/>
      <c r="L144" s="180"/>
      <c r="M144" s="185"/>
      <c r="N144" s="186"/>
      <c r="O144" s="186"/>
      <c r="P144" s="186"/>
      <c r="Q144" s="186"/>
      <c r="R144" s="186"/>
      <c r="S144" s="186"/>
      <c r="T144" s="18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2" t="s">
        <v>147</v>
      </c>
      <c r="AU144" s="182" t="s">
        <v>145</v>
      </c>
      <c r="AV144" s="13" t="s">
        <v>88</v>
      </c>
      <c r="AW144" s="13" t="s">
        <v>36</v>
      </c>
      <c r="AX144" s="13" t="s">
        <v>80</v>
      </c>
      <c r="AY144" s="182" t="s">
        <v>137</v>
      </c>
    </row>
    <row r="145" s="14" customFormat="1">
      <c r="A145" s="14"/>
      <c r="B145" s="188"/>
      <c r="C145" s="14"/>
      <c r="D145" s="181" t="s">
        <v>147</v>
      </c>
      <c r="E145" s="189" t="s">
        <v>1</v>
      </c>
      <c r="F145" s="190" t="s">
        <v>149</v>
      </c>
      <c r="G145" s="14"/>
      <c r="H145" s="191">
        <v>10.202</v>
      </c>
      <c r="I145" s="192"/>
      <c r="J145" s="14"/>
      <c r="K145" s="14"/>
      <c r="L145" s="188"/>
      <c r="M145" s="193"/>
      <c r="N145" s="194"/>
      <c r="O145" s="194"/>
      <c r="P145" s="194"/>
      <c r="Q145" s="194"/>
      <c r="R145" s="194"/>
      <c r="S145" s="194"/>
      <c r="T145" s="19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89" t="s">
        <v>147</v>
      </c>
      <c r="AU145" s="189" t="s">
        <v>145</v>
      </c>
      <c r="AV145" s="14" t="s">
        <v>145</v>
      </c>
      <c r="AW145" s="14" t="s">
        <v>36</v>
      </c>
      <c r="AX145" s="14" t="s">
        <v>80</v>
      </c>
      <c r="AY145" s="189" t="s">
        <v>137</v>
      </c>
    </row>
    <row r="146" s="15" customFormat="1">
      <c r="A146" s="15"/>
      <c r="B146" s="196"/>
      <c r="C146" s="15"/>
      <c r="D146" s="181" t="s">
        <v>147</v>
      </c>
      <c r="E146" s="197" t="s">
        <v>1</v>
      </c>
      <c r="F146" s="198" t="s">
        <v>150</v>
      </c>
      <c r="G146" s="15"/>
      <c r="H146" s="199">
        <v>10.202</v>
      </c>
      <c r="I146" s="200"/>
      <c r="J146" s="15"/>
      <c r="K146" s="15"/>
      <c r="L146" s="196"/>
      <c r="M146" s="201"/>
      <c r="N146" s="202"/>
      <c r="O146" s="202"/>
      <c r="P146" s="202"/>
      <c r="Q146" s="202"/>
      <c r="R146" s="202"/>
      <c r="S146" s="202"/>
      <c r="T146" s="20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197" t="s">
        <v>147</v>
      </c>
      <c r="AU146" s="197" t="s">
        <v>145</v>
      </c>
      <c r="AV146" s="15" t="s">
        <v>144</v>
      </c>
      <c r="AW146" s="15" t="s">
        <v>36</v>
      </c>
      <c r="AX146" s="15" t="s">
        <v>88</v>
      </c>
      <c r="AY146" s="197" t="s">
        <v>137</v>
      </c>
    </row>
    <row r="147" s="2" customFormat="1" ht="24.15" customHeight="1">
      <c r="A147" s="37"/>
      <c r="B147" s="166"/>
      <c r="C147" s="167" t="s">
        <v>145</v>
      </c>
      <c r="D147" s="167" t="s">
        <v>140</v>
      </c>
      <c r="E147" s="168" t="s">
        <v>151</v>
      </c>
      <c r="F147" s="169" t="s">
        <v>152</v>
      </c>
      <c r="G147" s="170" t="s">
        <v>143</v>
      </c>
      <c r="H147" s="171">
        <v>6.7800000000000002</v>
      </c>
      <c r="I147" s="172"/>
      <c r="J147" s="173">
        <f>ROUND(I147*H147,2)</f>
        <v>0</v>
      </c>
      <c r="K147" s="169" t="s">
        <v>153</v>
      </c>
      <c r="L147" s="38"/>
      <c r="M147" s="174" t="s">
        <v>1</v>
      </c>
      <c r="N147" s="175" t="s">
        <v>46</v>
      </c>
      <c r="O147" s="76"/>
      <c r="P147" s="176">
        <f>O147*H147</f>
        <v>0</v>
      </c>
      <c r="Q147" s="176">
        <v>0.066879999999999995</v>
      </c>
      <c r="R147" s="176">
        <f>Q147*H147</f>
        <v>0.45344639999999997</v>
      </c>
      <c r="S147" s="176">
        <v>0</v>
      </c>
      <c r="T147" s="17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78" t="s">
        <v>144</v>
      </c>
      <c r="AT147" s="178" t="s">
        <v>140</v>
      </c>
      <c r="AU147" s="178" t="s">
        <v>145</v>
      </c>
      <c r="AY147" s="18" t="s">
        <v>137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8" t="s">
        <v>145</v>
      </c>
      <c r="BK147" s="179">
        <f>ROUND(I147*H147,2)</f>
        <v>0</v>
      </c>
      <c r="BL147" s="18" t="s">
        <v>144</v>
      </c>
      <c r="BM147" s="178" t="s">
        <v>154</v>
      </c>
    </row>
    <row r="148" s="13" customFormat="1">
      <c r="A148" s="13"/>
      <c r="B148" s="180"/>
      <c r="C148" s="13"/>
      <c r="D148" s="181" t="s">
        <v>147</v>
      </c>
      <c r="E148" s="182" t="s">
        <v>1</v>
      </c>
      <c r="F148" s="183" t="s">
        <v>148</v>
      </c>
      <c r="G148" s="13"/>
      <c r="H148" s="182" t="s">
        <v>1</v>
      </c>
      <c r="I148" s="184"/>
      <c r="J148" s="13"/>
      <c r="K148" s="13"/>
      <c r="L148" s="180"/>
      <c r="M148" s="185"/>
      <c r="N148" s="186"/>
      <c r="O148" s="186"/>
      <c r="P148" s="186"/>
      <c r="Q148" s="186"/>
      <c r="R148" s="186"/>
      <c r="S148" s="186"/>
      <c r="T148" s="18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2" t="s">
        <v>147</v>
      </c>
      <c r="AU148" s="182" t="s">
        <v>145</v>
      </c>
      <c r="AV148" s="13" t="s">
        <v>88</v>
      </c>
      <c r="AW148" s="13" t="s">
        <v>36</v>
      </c>
      <c r="AX148" s="13" t="s">
        <v>80</v>
      </c>
      <c r="AY148" s="182" t="s">
        <v>137</v>
      </c>
    </row>
    <row r="149" s="14" customFormat="1">
      <c r="A149" s="14"/>
      <c r="B149" s="188"/>
      <c r="C149" s="14"/>
      <c r="D149" s="181" t="s">
        <v>147</v>
      </c>
      <c r="E149" s="189" t="s">
        <v>1</v>
      </c>
      <c r="F149" s="190" t="s">
        <v>155</v>
      </c>
      <c r="G149" s="14"/>
      <c r="H149" s="191">
        <v>6.7800000000000002</v>
      </c>
      <c r="I149" s="192"/>
      <c r="J149" s="14"/>
      <c r="K149" s="14"/>
      <c r="L149" s="188"/>
      <c r="M149" s="193"/>
      <c r="N149" s="194"/>
      <c r="O149" s="194"/>
      <c r="P149" s="194"/>
      <c r="Q149" s="194"/>
      <c r="R149" s="194"/>
      <c r="S149" s="194"/>
      <c r="T149" s="19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89" t="s">
        <v>147</v>
      </c>
      <c r="AU149" s="189" t="s">
        <v>145</v>
      </c>
      <c r="AV149" s="14" t="s">
        <v>145</v>
      </c>
      <c r="AW149" s="14" t="s">
        <v>36</v>
      </c>
      <c r="AX149" s="14" t="s">
        <v>88</v>
      </c>
      <c r="AY149" s="189" t="s">
        <v>137</v>
      </c>
    </row>
    <row r="150" s="2" customFormat="1" ht="24.15" customHeight="1">
      <c r="A150" s="37"/>
      <c r="B150" s="166"/>
      <c r="C150" s="167" t="s">
        <v>138</v>
      </c>
      <c r="D150" s="167" t="s">
        <v>140</v>
      </c>
      <c r="E150" s="168" t="s">
        <v>156</v>
      </c>
      <c r="F150" s="169" t="s">
        <v>157</v>
      </c>
      <c r="G150" s="170" t="s">
        <v>143</v>
      </c>
      <c r="H150" s="171">
        <v>3.3799999999999999</v>
      </c>
      <c r="I150" s="172"/>
      <c r="J150" s="173">
        <f>ROUND(I150*H150,2)</f>
        <v>0</v>
      </c>
      <c r="K150" s="169" t="s">
        <v>153</v>
      </c>
      <c r="L150" s="38"/>
      <c r="M150" s="174" t="s">
        <v>1</v>
      </c>
      <c r="N150" s="175" t="s">
        <v>46</v>
      </c>
      <c r="O150" s="76"/>
      <c r="P150" s="176">
        <f>O150*H150</f>
        <v>0</v>
      </c>
      <c r="Q150" s="176">
        <v>0.07571</v>
      </c>
      <c r="R150" s="176">
        <f>Q150*H150</f>
        <v>0.25589980000000001</v>
      </c>
      <c r="S150" s="176">
        <v>0</v>
      </c>
      <c r="T150" s="17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78" t="s">
        <v>144</v>
      </c>
      <c r="AT150" s="178" t="s">
        <v>140</v>
      </c>
      <c r="AU150" s="178" t="s">
        <v>145</v>
      </c>
      <c r="AY150" s="18" t="s">
        <v>137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8" t="s">
        <v>145</v>
      </c>
      <c r="BK150" s="179">
        <f>ROUND(I150*H150,2)</f>
        <v>0</v>
      </c>
      <c r="BL150" s="18" t="s">
        <v>144</v>
      </c>
      <c r="BM150" s="178" t="s">
        <v>158</v>
      </c>
    </row>
    <row r="151" s="13" customFormat="1">
      <c r="A151" s="13"/>
      <c r="B151" s="180"/>
      <c r="C151" s="13"/>
      <c r="D151" s="181" t="s">
        <v>147</v>
      </c>
      <c r="E151" s="182" t="s">
        <v>1</v>
      </c>
      <c r="F151" s="183" t="s">
        <v>159</v>
      </c>
      <c r="G151" s="13"/>
      <c r="H151" s="182" t="s">
        <v>1</v>
      </c>
      <c r="I151" s="184"/>
      <c r="J151" s="13"/>
      <c r="K151" s="13"/>
      <c r="L151" s="180"/>
      <c r="M151" s="185"/>
      <c r="N151" s="186"/>
      <c r="O151" s="186"/>
      <c r="P151" s="186"/>
      <c r="Q151" s="186"/>
      <c r="R151" s="186"/>
      <c r="S151" s="186"/>
      <c r="T151" s="18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2" t="s">
        <v>147</v>
      </c>
      <c r="AU151" s="182" t="s">
        <v>145</v>
      </c>
      <c r="AV151" s="13" t="s">
        <v>88</v>
      </c>
      <c r="AW151" s="13" t="s">
        <v>36</v>
      </c>
      <c r="AX151" s="13" t="s">
        <v>80</v>
      </c>
      <c r="AY151" s="182" t="s">
        <v>137</v>
      </c>
    </row>
    <row r="152" s="14" customFormat="1">
      <c r="A152" s="14"/>
      <c r="B152" s="188"/>
      <c r="C152" s="14"/>
      <c r="D152" s="181" t="s">
        <v>147</v>
      </c>
      <c r="E152" s="189" t="s">
        <v>1</v>
      </c>
      <c r="F152" s="190" t="s">
        <v>160</v>
      </c>
      <c r="G152" s="14"/>
      <c r="H152" s="191">
        <v>3.3799999999999999</v>
      </c>
      <c r="I152" s="192"/>
      <c r="J152" s="14"/>
      <c r="K152" s="14"/>
      <c r="L152" s="188"/>
      <c r="M152" s="193"/>
      <c r="N152" s="194"/>
      <c r="O152" s="194"/>
      <c r="P152" s="194"/>
      <c r="Q152" s="194"/>
      <c r="R152" s="194"/>
      <c r="S152" s="194"/>
      <c r="T152" s="19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89" t="s">
        <v>147</v>
      </c>
      <c r="AU152" s="189" t="s">
        <v>145</v>
      </c>
      <c r="AV152" s="14" t="s">
        <v>145</v>
      </c>
      <c r="AW152" s="14" t="s">
        <v>36</v>
      </c>
      <c r="AX152" s="14" t="s">
        <v>88</v>
      </c>
      <c r="AY152" s="189" t="s">
        <v>137</v>
      </c>
    </row>
    <row r="153" s="2" customFormat="1" ht="24.15" customHeight="1">
      <c r="A153" s="37"/>
      <c r="B153" s="166"/>
      <c r="C153" s="167" t="s">
        <v>144</v>
      </c>
      <c r="D153" s="167" t="s">
        <v>140</v>
      </c>
      <c r="E153" s="168" t="s">
        <v>161</v>
      </c>
      <c r="F153" s="169" t="s">
        <v>162</v>
      </c>
      <c r="G153" s="170" t="s">
        <v>163</v>
      </c>
      <c r="H153" s="171">
        <v>8.0199999999999996</v>
      </c>
      <c r="I153" s="172"/>
      <c r="J153" s="173">
        <f>ROUND(I153*H153,2)</f>
        <v>0</v>
      </c>
      <c r="K153" s="169" t="s">
        <v>1</v>
      </c>
      <c r="L153" s="38"/>
      <c r="M153" s="174" t="s">
        <v>1</v>
      </c>
      <c r="N153" s="175" t="s">
        <v>46</v>
      </c>
      <c r="O153" s="76"/>
      <c r="P153" s="176">
        <f>O153*H153</f>
        <v>0</v>
      </c>
      <c r="Q153" s="176">
        <v>0.00012</v>
      </c>
      <c r="R153" s="176">
        <f>Q153*H153</f>
        <v>0.00096239999999999997</v>
      </c>
      <c r="S153" s="176">
        <v>0</v>
      </c>
      <c r="T153" s="17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78" t="s">
        <v>144</v>
      </c>
      <c r="AT153" s="178" t="s">
        <v>140</v>
      </c>
      <c r="AU153" s="178" t="s">
        <v>145</v>
      </c>
      <c r="AY153" s="18" t="s">
        <v>137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8" t="s">
        <v>145</v>
      </c>
      <c r="BK153" s="179">
        <f>ROUND(I153*H153,2)</f>
        <v>0</v>
      </c>
      <c r="BL153" s="18" t="s">
        <v>144</v>
      </c>
      <c r="BM153" s="178" t="s">
        <v>164</v>
      </c>
    </row>
    <row r="154" s="13" customFormat="1">
      <c r="A154" s="13"/>
      <c r="B154" s="180"/>
      <c r="C154" s="13"/>
      <c r="D154" s="181" t="s">
        <v>147</v>
      </c>
      <c r="E154" s="182" t="s">
        <v>1</v>
      </c>
      <c r="F154" s="183" t="s">
        <v>165</v>
      </c>
      <c r="G154" s="13"/>
      <c r="H154" s="182" t="s">
        <v>1</v>
      </c>
      <c r="I154" s="184"/>
      <c r="J154" s="13"/>
      <c r="K154" s="13"/>
      <c r="L154" s="180"/>
      <c r="M154" s="185"/>
      <c r="N154" s="186"/>
      <c r="O154" s="186"/>
      <c r="P154" s="186"/>
      <c r="Q154" s="186"/>
      <c r="R154" s="186"/>
      <c r="S154" s="186"/>
      <c r="T154" s="18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2" t="s">
        <v>147</v>
      </c>
      <c r="AU154" s="182" t="s">
        <v>145</v>
      </c>
      <c r="AV154" s="13" t="s">
        <v>88</v>
      </c>
      <c r="AW154" s="13" t="s">
        <v>36</v>
      </c>
      <c r="AX154" s="13" t="s">
        <v>80</v>
      </c>
      <c r="AY154" s="182" t="s">
        <v>137</v>
      </c>
    </row>
    <row r="155" s="14" customFormat="1">
      <c r="A155" s="14"/>
      <c r="B155" s="188"/>
      <c r="C155" s="14"/>
      <c r="D155" s="181" t="s">
        <v>147</v>
      </c>
      <c r="E155" s="189" t="s">
        <v>1</v>
      </c>
      <c r="F155" s="190" t="s">
        <v>166</v>
      </c>
      <c r="G155" s="14"/>
      <c r="H155" s="191">
        <v>8.0199999999999996</v>
      </c>
      <c r="I155" s="192"/>
      <c r="J155" s="14"/>
      <c r="K155" s="14"/>
      <c r="L155" s="188"/>
      <c r="M155" s="193"/>
      <c r="N155" s="194"/>
      <c r="O155" s="194"/>
      <c r="P155" s="194"/>
      <c r="Q155" s="194"/>
      <c r="R155" s="194"/>
      <c r="S155" s="194"/>
      <c r="T155" s="19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89" t="s">
        <v>147</v>
      </c>
      <c r="AU155" s="189" t="s">
        <v>145</v>
      </c>
      <c r="AV155" s="14" t="s">
        <v>145</v>
      </c>
      <c r="AW155" s="14" t="s">
        <v>36</v>
      </c>
      <c r="AX155" s="14" t="s">
        <v>88</v>
      </c>
      <c r="AY155" s="189" t="s">
        <v>137</v>
      </c>
    </row>
    <row r="156" s="2" customFormat="1" ht="24.15" customHeight="1">
      <c r="A156" s="37"/>
      <c r="B156" s="166"/>
      <c r="C156" s="167" t="s">
        <v>167</v>
      </c>
      <c r="D156" s="167" t="s">
        <v>140</v>
      </c>
      <c r="E156" s="168" t="s">
        <v>168</v>
      </c>
      <c r="F156" s="169" t="s">
        <v>169</v>
      </c>
      <c r="G156" s="170" t="s">
        <v>163</v>
      </c>
      <c r="H156" s="171">
        <v>10.5</v>
      </c>
      <c r="I156" s="172"/>
      <c r="J156" s="173">
        <f>ROUND(I156*H156,2)</f>
        <v>0</v>
      </c>
      <c r="K156" s="169" t="s">
        <v>1</v>
      </c>
      <c r="L156" s="38"/>
      <c r="M156" s="174" t="s">
        <v>1</v>
      </c>
      <c r="N156" s="175" t="s">
        <v>46</v>
      </c>
      <c r="O156" s="76"/>
      <c r="P156" s="176">
        <f>O156*H156</f>
        <v>0</v>
      </c>
      <c r="Q156" s="176">
        <v>0.00020000000000000001</v>
      </c>
      <c r="R156" s="176">
        <f>Q156*H156</f>
        <v>0.0021000000000000003</v>
      </c>
      <c r="S156" s="176">
        <v>0</v>
      </c>
      <c r="T156" s="17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78" t="s">
        <v>144</v>
      </c>
      <c r="AT156" s="178" t="s">
        <v>140</v>
      </c>
      <c r="AU156" s="178" t="s">
        <v>145</v>
      </c>
      <c r="AY156" s="18" t="s">
        <v>137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8" t="s">
        <v>145</v>
      </c>
      <c r="BK156" s="179">
        <f>ROUND(I156*H156,2)</f>
        <v>0</v>
      </c>
      <c r="BL156" s="18" t="s">
        <v>144</v>
      </c>
      <c r="BM156" s="178" t="s">
        <v>170</v>
      </c>
    </row>
    <row r="157" s="14" customFormat="1">
      <c r="A157" s="14"/>
      <c r="B157" s="188"/>
      <c r="C157" s="14"/>
      <c r="D157" s="181" t="s">
        <v>147</v>
      </c>
      <c r="E157" s="189" t="s">
        <v>1</v>
      </c>
      <c r="F157" s="190" t="s">
        <v>171</v>
      </c>
      <c r="G157" s="14"/>
      <c r="H157" s="191">
        <v>10.5</v>
      </c>
      <c r="I157" s="192"/>
      <c r="J157" s="14"/>
      <c r="K157" s="14"/>
      <c r="L157" s="188"/>
      <c r="M157" s="193"/>
      <c r="N157" s="194"/>
      <c r="O157" s="194"/>
      <c r="P157" s="194"/>
      <c r="Q157" s="194"/>
      <c r="R157" s="194"/>
      <c r="S157" s="194"/>
      <c r="T157" s="19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89" t="s">
        <v>147</v>
      </c>
      <c r="AU157" s="189" t="s">
        <v>145</v>
      </c>
      <c r="AV157" s="14" t="s">
        <v>145</v>
      </c>
      <c r="AW157" s="14" t="s">
        <v>36</v>
      </c>
      <c r="AX157" s="14" t="s">
        <v>88</v>
      </c>
      <c r="AY157" s="189" t="s">
        <v>137</v>
      </c>
    </row>
    <row r="158" s="2" customFormat="1" ht="14.4" customHeight="1">
      <c r="A158" s="37"/>
      <c r="B158" s="166"/>
      <c r="C158" s="167" t="s">
        <v>146</v>
      </c>
      <c r="D158" s="167" t="s">
        <v>140</v>
      </c>
      <c r="E158" s="168" t="s">
        <v>172</v>
      </c>
      <c r="F158" s="169" t="s">
        <v>173</v>
      </c>
      <c r="G158" s="170" t="s">
        <v>143</v>
      </c>
      <c r="H158" s="171">
        <v>9.798</v>
      </c>
      <c r="I158" s="172"/>
      <c r="J158" s="173">
        <f>ROUND(I158*H158,2)</f>
        <v>0</v>
      </c>
      <c r="K158" s="169" t="s">
        <v>153</v>
      </c>
      <c r="L158" s="38"/>
      <c r="M158" s="174" t="s">
        <v>1</v>
      </c>
      <c r="N158" s="175" t="s">
        <v>46</v>
      </c>
      <c r="O158" s="76"/>
      <c r="P158" s="176">
        <f>O158*H158</f>
        <v>0</v>
      </c>
      <c r="Q158" s="176">
        <v>0.061769999999999999</v>
      </c>
      <c r="R158" s="176">
        <f>Q158*H158</f>
        <v>0.60522246000000002</v>
      </c>
      <c r="S158" s="176">
        <v>0</v>
      </c>
      <c r="T158" s="17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78" t="s">
        <v>144</v>
      </c>
      <c r="AT158" s="178" t="s">
        <v>140</v>
      </c>
      <c r="AU158" s="178" t="s">
        <v>145</v>
      </c>
      <c r="AY158" s="18" t="s">
        <v>137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8" t="s">
        <v>145</v>
      </c>
      <c r="BK158" s="179">
        <f>ROUND(I158*H158,2)</f>
        <v>0</v>
      </c>
      <c r="BL158" s="18" t="s">
        <v>144</v>
      </c>
      <c r="BM158" s="178" t="s">
        <v>174</v>
      </c>
    </row>
    <row r="159" s="14" customFormat="1">
      <c r="A159" s="14"/>
      <c r="B159" s="188"/>
      <c r="C159" s="14"/>
      <c r="D159" s="181" t="s">
        <v>147</v>
      </c>
      <c r="E159" s="189" t="s">
        <v>1</v>
      </c>
      <c r="F159" s="190" t="s">
        <v>175</v>
      </c>
      <c r="G159" s="14"/>
      <c r="H159" s="191">
        <v>4.5720000000000001</v>
      </c>
      <c r="I159" s="192"/>
      <c r="J159" s="14"/>
      <c r="K159" s="14"/>
      <c r="L159" s="188"/>
      <c r="M159" s="193"/>
      <c r="N159" s="194"/>
      <c r="O159" s="194"/>
      <c r="P159" s="194"/>
      <c r="Q159" s="194"/>
      <c r="R159" s="194"/>
      <c r="S159" s="194"/>
      <c r="T159" s="19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89" t="s">
        <v>147</v>
      </c>
      <c r="AU159" s="189" t="s">
        <v>145</v>
      </c>
      <c r="AV159" s="14" t="s">
        <v>145</v>
      </c>
      <c r="AW159" s="14" t="s">
        <v>36</v>
      </c>
      <c r="AX159" s="14" t="s">
        <v>80</v>
      </c>
      <c r="AY159" s="189" t="s">
        <v>137</v>
      </c>
    </row>
    <row r="160" s="14" customFormat="1">
      <c r="A160" s="14"/>
      <c r="B160" s="188"/>
      <c r="C160" s="14"/>
      <c r="D160" s="181" t="s">
        <v>147</v>
      </c>
      <c r="E160" s="189" t="s">
        <v>1</v>
      </c>
      <c r="F160" s="190" t="s">
        <v>176</v>
      </c>
      <c r="G160" s="14"/>
      <c r="H160" s="191">
        <v>5.226</v>
      </c>
      <c r="I160" s="192"/>
      <c r="J160" s="14"/>
      <c r="K160" s="14"/>
      <c r="L160" s="188"/>
      <c r="M160" s="193"/>
      <c r="N160" s="194"/>
      <c r="O160" s="194"/>
      <c r="P160" s="194"/>
      <c r="Q160" s="194"/>
      <c r="R160" s="194"/>
      <c r="S160" s="194"/>
      <c r="T160" s="19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89" t="s">
        <v>147</v>
      </c>
      <c r="AU160" s="189" t="s">
        <v>145</v>
      </c>
      <c r="AV160" s="14" t="s">
        <v>145</v>
      </c>
      <c r="AW160" s="14" t="s">
        <v>36</v>
      </c>
      <c r="AX160" s="14" t="s">
        <v>80</v>
      </c>
      <c r="AY160" s="189" t="s">
        <v>137</v>
      </c>
    </row>
    <row r="161" s="15" customFormat="1">
      <c r="A161" s="15"/>
      <c r="B161" s="196"/>
      <c r="C161" s="15"/>
      <c r="D161" s="181" t="s">
        <v>147</v>
      </c>
      <c r="E161" s="197" t="s">
        <v>1</v>
      </c>
      <c r="F161" s="198" t="s">
        <v>150</v>
      </c>
      <c r="G161" s="15"/>
      <c r="H161" s="199">
        <v>9.798</v>
      </c>
      <c r="I161" s="200"/>
      <c r="J161" s="15"/>
      <c r="K161" s="15"/>
      <c r="L161" s="196"/>
      <c r="M161" s="201"/>
      <c r="N161" s="202"/>
      <c r="O161" s="202"/>
      <c r="P161" s="202"/>
      <c r="Q161" s="202"/>
      <c r="R161" s="202"/>
      <c r="S161" s="202"/>
      <c r="T161" s="20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197" t="s">
        <v>147</v>
      </c>
      <c r="AU161" s="197" t="s">
        <v>145</v>
      </c>
      <c r="AV161" s="15" t="s">
        <v>144</v>
      </c>
      <c r="AW161" s="15" t="s">
        <v>36</v>
      </c>
      <c r="AX161" s="15" t="s">
        <v>88</v>
      </c>
      <c r="AY161" s="197" t="s">
        <v>137</v>
      </c>
    </row>
    <row r="162" s="12" customFormat="1" ht="22.8" customHeight="1">
      <c r="A162" s="12"/>
      <c r="B162" s="153"/>
      <c r="C162" s="12"/>
      <c r="D162" s="154" t="s">
        <v>79</v>
      </c>
      <c r="E162" s="164" t="s">
        <v>146</v>
      </c>
      <c r="F162" s="164" t="s">
        <v>177</v>
      </c>
      <c r="G162" s="12"/>
      <c r="H162" s="12"/>
      <c r="I162" s="156"/>
      <c r="J162" s="165">
        <f>BK162</f>
        <v>0</v>
      </c>
      <c r="K162" s="12"/>
      <c r="L162" s="153"/>
      <c r="M162" s="158"/>
      <c r="N162" s="159"/>
      <c r="O162" s="159"/>
      <c r="P162" s="160">
        <f>SUM(P163:P200)</f>
        <v>0</v>
      </c>
      <c r="Q162" s="159"/>
      <c r="R162" s="160">
        <f>SUM(R163:R200)</f>
        <v>3.3713393600000003</v>
      </c>
      <c r="S162" s="159"/>
      <c r="T162" s="161">
        <f>SUM(T163:T200)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4" t="s">
        <v>88</v>
      </c>
      <c r="AT162" s="162" t="s">
        <v>79</v>
      </c>
      <c r="AU162" s="162" t="s">
        <v>88</v>
      </c>
      <c r="AY162" s="154" t="s">
        <v>137</v>
      </c>
      <c r="BK162" s="163">
        <f>SUM(BK163:BK200)</f>
        <v>0</v>
      </c>
    </row>
    <row r="163" s="2" customFormat="1" ht="24.15" customHeight="1">
      <c r="A163" s="37"/>
      <c r="B163" s="166"/>
      <c r="C163" s="167" t="s">
        <v>178</v>
      </c>
      <c r="D163" s="167" t="s">
        <v>140</v>
      </c>
      <c r="E163" s="168" t="s">
        <v>179</v>
      </c>
      <c r="F163" s="169" t="s">
        <v>180</v>
      </c>
      <c r="G163" s="170" t="s">
        <v>143</v>
      </c>
      <c r="H163" s="171">
        <v>12.6</v>
      </c>
      <c r="I163" s="172"/>
      <c r="J163" s="173">
        <f>ROUND(I163*H163,2)</f>
        <v>0</v>
      </c>
      <c r="K163" s="169" t="s">
        <v>1</v>
      </c>
      <c r="L163" s="38"/>
      <c r="M163" s="174" t="s">
        <v>1</v>
      </c>
      <c r="N163" s="175" t="s">
        <v>46</v>
      </c>
      <c r="O163" s="76"/>
      <c r="P163" s="176">
        <f>O163*H163</f>
        <v>0</v>
      </c>
      <c r="Q163" s="176">
        <v>0.00025999999999999998</v>
      </c>
      <c r="R163" s="176">
        <f>Q163*H163</f>
        <v>0.0032759999999999998</v>
      </c>
      <c r="S163" s="176">
        <v>0</v>
      </c>
      <c r="T163" s="17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78" t="s">
        <v>144</v>
      </c>
      <c r="AT163" s="178" t="s">
        <v>140</v>
      </c>
      <c r="AU163" s="178" t="s">
        <v>145</v>
      </c>
      <c r="AY163" s="18" t="s">
        <v>137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8" t="s">
        <v>145</v>
      </c>
      <c r="BK163" s="179">
        <f>ROUND(I163*H163,2)</f>
        <v>0</v>
      </c>
      <c r="BL163" s="18" t="s">
        <v>144</v>
      </c>
      <c r="BM163" s="178" t="s">
        <v>181</v>
      </c>
    </row>
    <row r="164" s="13" customFormat="1">
      <c r="A164" s="13"/>
      <c r="B164" s="180"/>
      <c r="C164" s="13"/>
      <c r="D164" s="181" t="s">
        <v>147</v>
      </c>
      <c r="E164" s="182" t="s">
        <v>1</v>
      </c>
      <c r="F164" s="183" t="s">
        <v>182</v>
      </c>
      <c r="G164" s="13"/>
      <c r="H164" s="182" t="s">
        <v>1</v>
      </c>
      <c r="I164" s="184"/>
      <c r="J164" s="13"/>
      <c r="K164" s="13"/>
      <c r="L164" s="180"/>
      <c r="M164" s="185"/>
      <c r="N164" s="186"/>
      <c r="O164" s="186"/>
      <c r="P164" s="186"/>
      <c r="Q164" s="186"/>
      <c r="R164" s="186"/>
      <c r="S164" s="186"/>
      <c r="T164" s="18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2" t="s">
        <v>147</v>
      </c>
      <c r="AU164" s="182" t="s">
        <v>145</v>
      </c>
      <c r="AV164" s="13" t="s">
        <v>88</v>
      </c>
      <c r="AW164" s="13" t="s">
        <v>36</v>
      </c>
      <c r="AX164" s="13" t="s">
        <v>80</v>
      </c>
      <c r="AY164" s="182" t="s">
        <v>137</v>
      </c>
    </row>
    <row r="165" s="14" customFormat="1">
      <c r="A165" s="14"/>
      <c r="B165" s="188"/>
      <c r="C165" s="14"/>
      <c r="D165" s="181" t="s">
        <v>147</v>
      </c>
      <c r="E165" s="189" t="s">
        <v>1</v>
      </c>
      <c r="F165" s="190" t="s">
        <v>183</v>
      </c>
      <c r="G165" s="14"/>
      <c r="H165" s="191">
        <v>12.6</v>
      </c>
      <c r="I165" s="192"/>
      <c r="J165" s="14"/>
      <c r="K165" s="14"/>
      <c r="L165" s="188"/>
      <c r="M165" s="193"/>
      <c r="N165" s="194"/>
      <c r="O165" s="194"/>
      <c r="P165" s="194"/>
      <c r="Q165" s="194"/>
      <c r="R165" s="194"/>
      <c r="S165" s="194"/>
      <c r="T165" s="19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89" t="s">
        <v>147</v>
      </c>
      <c r="AU165" s="189" t="s">
        <v>145</v>
      </c>
      <c r="AV165" s="14" t="s">
        <v>145</v>
      </c>
      <c r="AW165" s="14" t="s">
        <v>36</v>
      </c>
      <c r="AX165" s="14" t="s">
        <v>88</v>
      </c>
      <c r="AY165" s="189" t="s">
        <v>137</v>
      </c>
    </row>
    <row r="166" s="2" customFormat="1" ht="14.4" customHeight="1">
      <c r="A166" s="37"/>
      <c r="B166" s="166"/>
      <c r="C166" s="167" t="s">
        <v>184</v>
      </c>
      <c r="D166" s="167" t="s">
        <v>140</v>
      </c>
      <c r="E166" s="168" t="s">
        <v>185</v>
      </c>
      <c r="F166" s="169" t="s">
        <v>186</v>
      </c>
      <c r="G166" s="170" t="s">
        <v>143</v>
      </c>
      <c r="H166" s="171">
        <v>1.9199999999999999</v>
      </c>
      <c r="I166" s="172"/>
      <c r="J166" s="173">
        <f>ROUND(I166*H166,2)</f>
        <v>0</v>
      </c>
      <c r="K166" s="169" t="s">
        <v>1</v>
      </c>
      <c r="L166" s="38"/>
      <c r="M166" s="174" t="s">
        <v>1</v>
      </c>
      <c r="N166" s="175" t="s">
        <v>46</v>
      </c>
      <c r="O166" s="76"/>
      <c r="P166" s="176">
        <f>O166*H166</f>
        <v>0</v>
      </c>
      <c r="Q166" s="176">
        <v>0.040000000000000001</v>
      </c>
      <c r="R166" s="176">
        <f>Q166*H166</f>
        <v>0.076799999999999993</v>
      </c>
      <c r="S166" s="176">
        <v>0</v>
      </c>
      <c r="T166" s="17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78" t="s">
        <v>144</v>
      </c>
      <c r="AT166" s="178" t="s">
        <v>140</v>
      </c>
      <c r="AU166" s="178" t="s">
        <v>145</v>
      </c>
      <c r="AY166" s="18" t="s">
        <v>137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8" t="s">
        <v>145</v>
      </c>
      <c r="BK166" s="179">
        <f>ROUND(I166*H166,2)</f>
        <v>0</v>
      </c>
      <c r="BL166" s="18" t="s">
        <v>144</v>
      </c>
      <c r="BM166" s="178" t="s">
        <v>187</v>
      </c>
    </row>
    <row r="167" s="13" customFormat="1">
      <c r="A167" s="13"/>
      <c r="B167" s="180"/>
      <c r="C167" s="13"/>
      <c r="D167" s="181" t="s">
        <v>147</v>
      </c>
      <c r="E167" s="182" t="s">
        <v>1</v>
      </c>
      <c r="F167" s="183" t="s">
        <v>188</v>
      </c>
      <c r="G167" s="13"/>
      <c r="H167" s="182" t="s">
        <v>1</v>
      </c>
      <c r="I167" s="184"/>
      <c r="J167" s="13"/>
      <c r="K167" s="13"/>
      <c r="L167" s="180"/>
      <c r="M167" s="185"/>
      <c r="N167" s="186"/>
      <c r="O167" s="186"/>
      <c r="P167" s="186"/>
      <c r="Q167" s="186"/>
      <c r="R167" s="186"/>
      <c r="S167" s="186"/>
      <c r="T167" s="18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2" t="s">
        <v>147</v>
      </c>
      <c r="AU167" s="182" t="s">
        <v>145</v>
      </c>
      <c r="AV167" s="13" t="s">
        <v>88</v>
      </c>
      <c r="AW167" s="13" t="s">
        <v>36</v>
      </c>
      <c r="AX167" s="13" t="s">
        <v>80</v>
      </c>
      <c r="AY167" s="182" t="s">
        <v>137</v>
      </c>
    </row>
    <row r="168" s="14" customFormat="1">
      <c r="A168" s="14"/>
      <c r="B168" s="188"/>
      <c r="C168" s="14"/>
      <c r="D168" s="181" t="s">
        <v>147</v>
      </c>
      <c r="E168" s="189" t="s">
        <v>1</v>
      </c>
      <c r="F168" s="190" t="s">
        <v>189</v>
      </c>
      <c r="G168" s="14"/>
      <c r="H168" s="191">
        <v>1.9199999999999999</v>
      </c>
      <c r="I168" s="192"/>
      <c r="J168" s="14"/>
      <c r="K168" s="14"/>
      <c r="L168" s="188"/>
      <c r="M168" s="193"/>
      <c r="N168" s="194"/>
      <c r="O168" s="194"/>
      <c r="P168" s="194"/>
      <c r="Q168" s="194"/>
      <c r="R168" s="194"/>
      <c r="S168" s="194"/>
      <c r="T168" s="19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89" t="s">
        <v>147</v>
      </c>
      <c r="AU168" s="189" t="s">
        <v>145</v>
      </c>
      <c r="AV168" s="14" t="s">
        <v>145</v>
      </c>
      <c r="AW168" s="14" t="s">
        <v>36</v>
      </c>
      <c r="AX168" s="14" t="s">
        <v>88</v>
      </c>
      <c r="AY168" s="189" t="s">
        <v>137</v>
      </c>
    </row>
    <row r="169" s="2" customFormat="1" ht="24.15" customHeight="1">
      <c r="A169" s="37"/>
      <c r="B169" s="166"/>
      <c r="C169" s="167" t="s">
        <v>164</v>
      </c>
      <c r="D169" s="167" t="s">
        <v>140</v>
      </c>
      <c r="E169" s="168" t="s">
        <v>190</v>
      </c>
      <c r="F169" s="169" t="s">
        <v>191</v>
      </c>
      <c r="G169" s="170" t="s">
        <v>143</v>
      </c>
      <c r="H169" s="171">
        <v>12.6</v>
      </c>
      <c r="I169" s="172"/>
      <c r="J169" s="173">
        <f>ROUND(I169*H169,2)</f>
        <v>0</v>
      </c>
      <c r="K169" s="169" t="s">
        <v>1</v>
      </c>
      <c r="L169" s="38"/>
      <c r="M169" s="174" t="s">
        <v>1</v>
      </c>
      <c r="N169" s="175" t="s">
        <v>46</v>
      </c>
      <c r="O169" s="76"/>
      <c r="P169" s="176">
        <f>O169*H169</f>
        <v>0</v>
      </c>
      <c r="Q169" s="176">
        <v>0.0048900000000000002</v>
      </c>
      <c r="R169" s="176">
        <f>Q169*H169</f>
        <v>0.061614000000000002</v>
      </c>
      <c r="S169" s="176">
        <v>0</v>
      </c>
      <c r="T169" s="17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78" t="s">
        <v>144</v>
      </c>
      <c r="AT169" s="178" t="s">
        <v>140</v>
      </c>
      <c r="AU169" s="178" t="s">
        <v>145</v>
      </c>
      <c r="AY169" s="18" t="s">
        <v>137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8" t="s">
        <v>145</v>
      </c>
      <c r="BK169" s="179">
        <f>ROUND(I169*H169,2)</f>
        <v>0</v>
      </c>
      <c r="BL169" s="18" t="s">
        <v>144</v>
      </c>
      <c r="BM169" s="178" t="s">
        <v>192</v>
      </c>
    </row>
    <row r="170" s="13" customFormat="1">
      <c r="A170" s="13"/>
      <c r="B170" s="180"/>
      <c r="C170" s="13"/>
      <c r="D170" s="181" t="s">
        <v>147</v>
      </c>
      <c r="E170" s="182" t="s">
        <v>1</v>
      </c>
      <c r="F170" s="183" t="s">
        <v>182</v>
      </c>
      <c r="G170" s="13"/>
      <c r="H170" s="182" t="s">
        <v>1</v>
      </c>
      <c r="I170" s="184"/>
      <c r="J170" s="13"/>
      <c r="K170" s="13"/>
      <c r="L170" s="180"/>
      <c r="M170" s="185"/>
      <c r="N170" s="186"/>
      <c r="O170" s="186"/>
      <c r="P170" s="186"/>
      <c r="Q170" s="186"/>
      <c r="R170" s="186"/>
      <c r="S170" s="186"/>
      <c r="T170" s="18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2" t="s">
        <v>147</v>
      </c>
      <c r="AU170" s="182" t="s">
        <v>145</v>
      </c>
      <c r="AV170" s="13" t="s">
        <v>88</v>
      </c>
      <c r="AW170" s="13" t="s">
        <v>36</v>
      </c>
      <c r="AX170" s="13" t="s">
        <v>80</v>
      </c>
      <c r="AY170" s="182" t="s">
        <v>137</v>
      </c>
    </row>
    <row r="171" s="14" customFormat="1">
      <c r="A171" s="14"/>
      <c r="B171" s="188"/>
      <c r="C171" s="14"/>
      <c r="D171" s="181" t="s">
        <v>147</v>
      </c>
      <c r="E171" s="189" t="s">
        <v>1</v>
      </c>
      <c r="F171" s="190" t="s">
        <v>183</v>
      </c>
      <c r="G171" s="14"/>
      <c r="H171" s="191">
        <v>12.6</v>
      </c>
      <c r="I171" s="192"/>
      <c r="J171" s="14"/>
      <c r="K171" s="14"/>
      <c r="L171" s="188"/>
      <c r="M171" s="193"/>
      <c r="N171" s="194"/>
      <c r="O171" s="194"/>
      <c r="P171" s="194"/>
      <c r="Q171" s="194"/>
      <c r="R171" s="194"/>
      <c r="S171" s="194"/>
      <c r="T171" s="19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89" t="s">
        <v>147</v>
      </c>
      <c r="AU171" s="189" t="s">
        <v>145</v>
      </c>
      <c r="AV171" s="14" t="s">
        <v>145</v>
      </c>
      <c r="AW171" s="14" t="s">
        <v>36</v>
      </c>
      <c r="AX171" s="14" t="s">
        <v>88</v>
      </c>
      <c r="AY171" s="189" t="s">
        <v>137</v>
      </c>
    </row>
    <row r="172" s="2" customFormat="1" ht="24.15" customHeight="1">
      <c r="A172" s="37"/>
      <c r="B172" s="166"/>
      <c r="C172" s="167" t="s">
        <v>170</v>
      </c>
      <c r="D172" s="167" t="s">
        <v>140</v>
      </c>
      <c r="E172" s="168" t="s">
        <v>193</v>
      </c>
      <c r="F172" s="169" t="s">
        <v>194</v>
      </c>
      <c r="G172" s="170" t="s">
        <v>143</v>
      </c>
      <c r="H172" s="171">
        <v>12.6</v>
      </c>
      <c r="I172" s="172"/>
      <c r="J172" s="173">
        <f>ROUND(I172*H172,2)</f>
        <v>0</v>
      </c>
      <c r="K172" s="169" t="s">
        <v>1</v>
      </c>
      <c r="L172" s="38"/>
      <c r="M172" s="174" t="s">
        <v>1</v>
      </c>
      <c r="N172" s="175" t="s">
        <v>46</v>
      </c>
      <c r="O172" s="76"/>
      <c r="P172" s="176">
        <f>O172*H172</f>
        <v>0</v>
      </c>
      <c r="Q172" s="176">
        <v>0.0030000000000000001</v>
      </c>
      <c r="R172" s="176">
        <f>Q172*H172</f>
        <v>0.0378</v>
      </c>
      <c r="S172" s="176">
        <v>0</v>
      </c>
      <c r="T172" s="17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78" t="s">
        <v>144</v>
      </c>
      <c r="AT172" s="178" t="s">
        <v>140</v>
      </c>
      <c r="AU172" s="178" t="s">
        <v>145</v>
      </c>
      <c r="AY172" s="18" t="s">
        <v>137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8" t="s">
        <v>145</v>
      </c>
      <c r="BK172" s="179">
        <f>ROUND(I172*H172,2)</f>
        <v>0</v>
      </c>
      <c r="BL172" s="18" t="s">
        <v>144</v>
      </c>
      <c r="BM172" s="178" t="s">
        <v>195</v>
      </c>
    </row>
    <row r="173" s="14" customFormat="1">
      <c r="A173" s="14"/>
      <c r="B173" s="188"/>
      <c r="C173" s="14"/>
      <c r="D173" s="181" t="s">
        <v>147</v>
      </c>
      <c r="E173" s="189" t="s">
        <v>1</v>
      </c>
      <c r="F173" s="190" t="s">
        <v>196</v>
      </c>
      <c r="G173" s="14"/>
      <c r="H173" s="191">
        <v>12.6</v>
      </c>
      <c r="I173" s="192"/>
      <c r="J173" s="14"/>
      <c r="K173" s="14"/>
      <c r="L173" s="188"/>
      <c r="M173" s="193"/>
      <c r="N173" s="194"/>
      <c r="O173" s="194"/>
      <c r="P173" s="194"/>
      <c r="Q173" s="194"/>
      <c r="R173" s="194"/>
      <c r="S173" s="194"/>
      <c r="T173" s="19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89" t="s">
        <v>147</v>
      </c>
      <c r="AU173" s="189" t="s">
        <v>145</v>
      </c>
      <c r="AV173" s="14" t="s">
        <v>145</v>
      </c>
      <c r="AW173" s="14" t="s">
        <v>36</v>
      </c>
      <c r="AX173" s="14" t="s">
        <v>88</v>
      </c>
      <c r="AY173" s="189" t="s">
        <v>137</v>
      </c>
    </row>
    <row r="174" s="2" customFormat="1" ht="24.15" customHeight="1">
      <c r="A174" s="37"/>
      <c r="B174" s="166"/>
      <c r="C174" s="167" t="s">
        <v>197</v>
      </c>
      <c r="D174" s="167" t="s">
        <v>140</v>
      </c>
      <c r="E174" s="168" t="s">
        <v>198</v>
      </c>
      <c r="F174" s="169" t="s">
        <v>199</v>
      </c>
      <c r="G174" s="170" t="s">
        <v>143</v>
      </c>
      <c r="H174" s="171">
        <v>42.201999999999998</v>
      </c>
      <c r="I174" s="172"/>
      <c r="J174" s="173">
        <f>ROUND(I174*H174,2)</f>
        <v>0</v>
      </c>
      <c r="K174" s="169" t="s">
        <v>1</v>
      </c>
      <c r="L174" s="38"/>
      <c r="M174" s="174" t="s">
        <v>1</v>
      </c>
      <c r="N174" s="175" t="s">
        <v>46</v>
      </c>
      <c r="O174" s="76"/>
      <c r="P174" s="176">
        <f>O174*H174</f>
        <v>0</v>
      </c>
      <c r="Q174" s="176">
        <v>0.00025999999999999998</v>
      </c>
      <c r="R174" s="176">
        <f>Q174*H174</f>
        <v>0.010972519999999998</v>
      </c>
      <c r="S174" s="176">
        <v>0</v>
      </c>
      <c r="T174" s="17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78" t="s">
        <v>144</v>
      </c>
      <c r="AT174" s="178" t="s">
        <v>140</v>
      </c>
      <c r="AU174" s="178" t="s">
        <v>145</v>
      </c>
      <c r="AY174" s="18" t="s">
        <v>137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8" t="s">
        <v>145</v>
      </c>
      <c r="BK174" s="179">
        <f>ROUND(I174*H174,2)</f>
        <v>0</v>
      </c>
      <c r="BL174" s="18" t="s">
        <v>144</v>
      </c>
      <c r="BM174" s="178" t="s">
        <v>200</v>
      </c>
    </row>
    <row r="175" s="2" customFormat="1" ht="14.4" customHeight="1">
      <c r="A175" s="37"/>
      <c r="B175" s="166"/>
      <c r="C175" s="167" t="s">
        <v>187</v>
      </c>
      <c r="D175" s="167" t="s">
        <v>140</v>
      </c>
      <c r="E175" s="168" t="s">
        <v>201</v>
      </c>
      <c r="F175" s="169" t="s">
        <v>202</v>
      </c>
      <c r="G175" s="170" t="s">
        <v>143</v>
      </c>
      <c r="H175" s="171">
        <v>10.035</v>
      </c>
      <c r="I175" s="172"/>
      <c r="J175" s="173">
        <f>ROUND(I175*H175,2)</f>
        <v>0</v>
      </c>
      <c r="K175" s="169" t="s">
        <v>1</v>
      </c>
      <c r="L175" s="38"/>
      <c r="M175" s="174" t="s">
        <v>1</v>
      </c>
      <c r="N175" s="175" t="s">
        <v>46</v>
      </c>
      <c r="O175" s="76"/>
      <c r="P175" s="176">
        <f>O175*H175</f>
        <v>0</v>
      </c>
      <c r="Q175" s="176">
        <v>0.040000000000000001</v>
      </c>
      <c r="R175" s="176">
        <f>Q175*H175</f>
        <v>0.40140000000000003</v>
      </c>
      <c r="S175" s="176">
        <v>0</v>
      </c>
      <c r="T175" s="17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78" t="s">
        <v>144</v>
      </c>
      <c r="AT175" s="178" t="s">
        <v>140</v>
      </c>
      <c r="AU175" s="178" t="s">
        <v>145</v>
      </c>
      <c r="AY175" s="18" t="s">
        <v>137</v>
      </c>
      <c r="BE175" s="179">
        <f>IF(N175="základní",J175,0)</f>
        <v>0</v>
      </c>
      <c r="BF175" s="179">
        <f>IF(N175="snížená",J175,0)</f>
        <v>0</v>
      </c>
      <c r="BG175" s="179">
        <f>IF(N175="zákl. přenesená",J175,0)</f>
        <v>0</v>
      </c>
      <c r="BH175" s="179">
        <f>IF(N175="sníž. přenesená",J175,0)</f>
        <v>0</v>
      </c>
      <c r="BI175" s="179">
        <f>IF(N175="nulová",J175,0)</f>
        <v>0</v>
      </c>
      <c r="BJ175" s="18" t="s">
        <v>145</v>
      </c>
      <c r="BK175" s="179">
        <f>ROUND(I175*H175,2)</f>
        <v>0</v>
      </c>
      <c r="BL175" s="18" t="s">
        <v>144</v>
      </c>
      <c r="BM175" s="178" t="s">
        <v>203</v>
      </c>
    </row>
    <row r="176" s="13" customFormat="1">
      <c r="A176" s="13"/>
      <c r="B176" s="180"/>
      <c r="C176" s="13"/>
      <c r="D176" s="181" t="s">
        <v>147</v>
      </c>
      <c r="E176" s="182" t="s">
        <v>1</v>
      </c>
      <c r="F176" s="183" t="s">
        <v>204</v>
      </c>
      <c r="G176" s="13"/>
      <c r="H176" s="182" t="s">
        <v>1</v>
      </c>
      <c r="I176" s="184"/>
      <c r="J176" s="13"/>
      <c r="K176" s="13"/>
      <c r="L176" s="180"/>
      <c r="M176" s="185"/>
      <c r="N176" s="186"/>
      <c r="O176" s="186"/>
      <c r="P176" s="186"/>
      <c r="Q176" s="186"/>
      <c r="R176" s="186"/>
      <c r="S176" s="186"/>
      <c r="T176" s="18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2" t="s">
        <v>147</v>
      </c>
      <c r="AU176" s="182" t="s">
        <v>145</v>
      </c>
      <c r="AV176" s="13" t="s">
        <v>88</v>
      </c>
      <c r="AW176" s="13" t="s">
        <v>36</v>
      </c>
      <c r="AX176" s="13" t="s">
        <v>80</v>
      </c>
      <c r="AY176" s="182" t="s">
        <v>137</v>
      </c>
    </row>
    <row r="177" s="14" customFormat="1">
      <c r="A177" s="14"/>
      <c r="B177" s="188"/>
      <c r="C177" s="14"/>
      <c r="D177" s="181" t="s">
        <v>147</v>
      </c>
      <c r="E177" s="189" t="s">
        <v>1</v>
      </c>
      <c r="F177" s="190" t="s">
        <v>205</v>
      </c>
      <c r="G177" s="14"/>
      <c r="H177" s="191">
        <v>10.035</v>
      </c>
      <c r="I177" s="192"/>
      <c r="J177" s="14"/>
      <c r="K177" s="14"/>
      <c r="L177" s="188"/>
      <c r="M177" s="193"/>
      <c r="N177" s="194"/>
      <c r="O177" s="194"/>
      <c r="P177" s="194"/>
      <c r="Q177" s="194"/>
      <c r="R177" s="194"/>
      <c r="S177" s="194"/>
      <c r="T177" s="19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89" t="s">
        <v>147</v>
      </c>
      <c r="AU177" s="189" t="s">
        <v>145</v>
      </c>
      <c r="AV177" s="14" t="s">
        <v>145</v>
      </c>
      <c r="AW177" s="14" t="s">
        <v>36</v>
      </c>
      <c r="AX177" s="14" t="s">
        <v>88</v>
      </c>
      <c r="AY177" s="189" t="s">
        <v>137</v>
      </c>
    </row>
    <row r="178" s="2" customFormat="1" ht="24.15" customHeight="1">
      <c r="A178" s="37"/>
      <c r="B178" s="166"/>
      <c r="C178" s="167" t="s">
        <v>192</v>
      </c>
      <c r="D178" s="167" t="s">
        <v>140</v>
      </c>
      <c r="E178" s="168" t="s">
        <v>206</v>
      </c>
      <c r="F178" s="169" t="s">
        <v>207</v>
      </c>
      <c r="G178" s="170" t="s">
        <v>143</v>
      </c>
      <c r="H178" s="171">
        <v>72.055999999999997</v>
      </c>
      <c r="I178" s="172"/>
      <c r="J178" s="173">
        <f>ROUND(I178*H178,2)</f>
        <v>0</v>
      </c>
      <c r="K178" s="169" t="s">
        <v>1</v>
      </c>
      <c r="L178" s="38"/>
      <c r="M178" s="174" t="s">
        <v>1</v>
      </c>
      <c r="N178" s="175" t="s">
        <v>46</v>
      </c>
      <c r="O178" s="76"/>
      <c r="P178" s="176">
        <f>O178*H178</f>
        <v>0</v>
      </c>
      <c r="Q178" s="176">
        <v>0.0048900000000000002</v>
      </c>
      <c r="R178" s="176">
        <f>Q178*H178</f>
        <v>0.35235384000000003</v>
      </c>
      <c r="S178" s="176">
        <v>0</v>
      </c>
      <c r="T178" s="17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78" t="s">
        <v>144</v>
      </c>
      <c r="AT178" s="178" t="s">
        <v>140</v>
      </c>
      <c r="AU178" s="178" t="s">
        <v>145</v>
      </c>
      <c r="AY178" s="18" t="s">
        <v>137</v>
      </c>
      <c r="BE178" s="179">
        <f>IF(N178="základní",J178,0)</f>
        <v>0</v>
      </c>
      <c r="BF178" s="179">
        <f>IF(N178="snížená",J178,0)</f>
        <v>0</v>
      </c>
      <c r="BG178" s="179">
        <f>IF(N178="zákl. přenesená",J178,0)</f>
        <v>0</v>
      </c>
      <c r="BH178" s="179">
        <f>IF(N178="sníž. přenesená",J178,0)</f>
        <v>0</v>
      </c>
      <c r="BI178" s="179">
        <f>IF(N178="nulová",J178,0)</f>
        <v>0</v>
      </c>
      <c r="BJ178" s="18" t="s">
        <v>145</v>
      </c>
      <c r="BK178" s="179">
        <f>ROUND(I178*H178,2)</f>
        <v>0</v>
      </c>
      <c r="BL178" s="18" t="s">
        <v>144</v>
      </c>
      <c r="BM178" s="178" t="s">
        <v>208</v>
      </c>
    </row>
    <row r="179" s="13" customFormat="1">
      <c r="A179" s="13"/>
      <c r="B179" s="180"/>
      <c r="C179" s="13"/>
      <c r="D179" s="181" t="s">
        <v>147</v>
      </c>
      <c r="E179" s="182" t="s">
        <v>1</v>
      </c>
      <c r="F179" s="183" t="s">
        <v>209</v>
      </c>
      <c r="G179" s="13"/>
      <c r="H179" s="182" t="s">
        <v>1</v>
      </c>
      <c r="I179" s="184"/>
      <c r="J179" s="13"/>
      <c r="K179" s="13"/>
      <c r="L179" s="180"/>
      <c r="M179" s="185"/>
      <c r="N179" s="186"/>
      <c r="O179" s="186"/>
      <c r="P179" s="186"/>
      <c r="Q179" s="186"/>
      <c r="R179" s="186"/>
      <c r="S179" s="186"/>
      <c r="T179" s="18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2" t="s">
        <v>147</v>
      </c>
      <c r="AU179" s="182" t="s">
        <v>145</v>
      </c>
      <c r="AV179" s="13" t="s">
        <v>88</v>
      </c>
      <c r="AW179" s="13" t="s">
        <v>36</v>
      </c>
      <c r="AX179" s="13" t="s">
        <v>80</v>
      </c>
      <c r="AY179" s="182" t="s">
        <v>137</v>
      </c>
    </row>
    <row r="180" s="14" customFormat="1">
      <c r="A180" s="14"/>
      <c r="B180" s="188"/>
      <c r="C180" s="14"/>
      <c r="D180" s="181" t="s">
        <v>147</v>
      </c>
      <c r="E180" s="189" t="s">
        <v>1</v>
      </c>
      <c r="F180" s="190" t="s">
        <v>210</v>
      </c>
      <c r="G180" s="14"/>
      <c r="H180" s="191">
        <v>30.992999999999999</v>
      </c>
      <c r="I180" s="192"/>
      <c r="J180" s="14"/>
      <c r="K180" s="14"/>
      <c r="L180" s="188"/>
      <c r="M180" s="193"/>
      <c r="N180" s="194"/>
      <c r="O180" s="194"/>
      <c r="P180" s="194"/>
      <c r="Q180" s="194"/>
      <c r="R180" s="194"/>
      <c r="S180" s="194"/>
      <c r="T180" s="19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89" t="s">
        <v>147</v>
      </c>
      <c r="AU180" s="189" t="s">
        <v>145</v>
      </c>
      <c r="AV180" s="14" t="s">
        <v>145</v>
      </c>
      <c r="AW180" s="14" t="s">
        <v>36</v>
      </c>
      <c r="AX180" s="14" t="s">
        <v>80</v>
      </c>
      <c r="AY180" s="189" t="s">
        <v>137</v>
      </c>
    </row>
    <row r="181" s="14" customFormat="1">
      <c r="A181" s="14"/>
      <c r="B181" s="188"/>
      <c r="C181" s="14"/>
      <c r="D181" s="181" t="s">
        <v>147</v>
      </c>
      <c r="E181" s="189" t="s">
        <v>1</v>
      </c>
      <c r="F181" s="190" t="s">
        <v>211</v>
      </c>
      <c r="G181" s="14"/>
      <c r="H181" s="191">
        <v>-2.2000000000000002</v>
      </c>
      <c r="I181" s="192"/>
      <c r="J181" s="14"/>
      <c r="K181" s="14"/>
      <c r="L181" s="188"/>
      <c r="M181" s="193"/>
      <c r="N181" s="194"/>
      <c r="O181" s="194"/>
      <c r="P181" s="194"/>
      <c r="Q181" s="194"/>
      <c r="R181" s="194"/>
      <c r="S181" s="194"/>
      <c r="T181" s="19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89" t="s">
        <v>147</v>
      </c>
      <c r="AU181" s="189" t="s">
        <v>145</v>
      </c>
      <c r="AV181" s="14" t="s">
        <v>145</v>
      </c>
      <c r="AW181" s="14" t="s">
        <v>36</v>
      </c>
      <c r="AX181" s="14" t="s">
        <v>80</v>
      </c>
      <c r="AY181" s="189" t="s">
        <v>137</v>
      </c>
    </row>
    <row r="182" s="13" customFormat="1">
      <c r="A182" s="13"/>
      <c r="B182" s="180"/>
      <c r="C182" s="13"/>
      <c r="D182" s="181" t="s">
        <v>147</v>
      </c>
      <c r="E182" s="182" t="s">
        <v>1</v>
      </c>
      <c r="F182" s="183" t="s">
        <v>212</v>
      </c>
      <c r="G182" s="13"/>
      <c r="H182" s="182" t="s">
        <v>1</v>
      </c>
      <c r="I182" s="184"/>
      <c r="J182" s="13"/>
      <c r="K182" s="13"/>
      <c r="L182" s="180"/>
      <c r="M182" s="185"/>
      <c r="N182" s="186"/>
      <c r="O182" s="186"/>
      <c r="P182" s="186"/>
      <c r="Q182" s="186"/>
      <c r="R182" s="186"/>
      <c r="S182" s="186"/>
      <c r="T182" s="18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2" t="s">
        <v>147</v>
      </c>
      <c r="AU182" s="182" t="s">
        <v>145</v>
      </c>
      <c r="AV182" s="13" t="s">
        <v>88</v>
      </c>
      <c r="AW182" s="13" t="s">
        <v>36</v>
      </c>
      <c r="AX182" s="13" t="s">
        <v>80</v>
      </c>
      <c r="AY182" s="182" t="s">
        <v>137</v>
      </c>
    </row>
    <row r="183" s="14" customFormat="1">
      <c r="A183" s="14"/>
      <c r="B183" s="188"/>
      <c r="C183" s="14"/>
      <c r="D183" s="181" t="s">
        <v>147</v>
      </c>
      <c r="E183" s="189" t="s">
        <v>1</v>
      </c>
      <c r="F183" s="190" t="s">
        <v>213</v>
      </c>
      <c r="G183" s="14"/>
      <c r="H183" s="191">
        <v>25.806000000000001</v>
      </c>
      <c r="I183" s="192"/>
      <c r="J183" s="14"/>
      <c r="K183" s="14"/>
      <c r="L183" s="188"/>
      <c r="M183" s="193"/>
      <c r="N183" s="194"/>
      <c r="O183" s="194"/>
      <c r="P183" s="194"/>
      <c r="Q183" s="194"/>
      <c r="R183" s="194"/>
      <c r="S183" s="194"/>
      <c r="T183" s="19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89" t="s">
        <v>147</v>
      </c>
      <c r="AU183" s="189" t="s">
        <v>145</v>
      </c>
      <c r="AV183" s="14" t="s">
        <v>145</v>
      </c>
      <c r="AW183" s="14" t="s">
        <v>36</v>
      </c>
      <c r="AX183" s="14" t="s">
        <v>80</v>
      </c>
      <c r="AY183" s="189" t="s">
        <v>137</v>
      </c>
    </row>
    <row r="184" s="13" customFormat="1">
      <c r="A184" s="13"/>
      <c r="B184" s="180"/>
      <c r="C184" s="13"/>
      <c r="D184" s="181" t="s">
        <v>147</v>
      </c>
      <c r="E184" s="182" t="s">
        <v>1</v>
      </c>
      <c r="F184" s="183" t="s">
        <v>214</v>
      </c>
      <c r="G184" s="13"/>
      <c r="H184" s="182" t="s">
        <v>1</v>
      </c>
      <c r="I184" s="184"/>
      <c r="J184" s="13"/>
      <c r="K184" s="13"/>
      <c r="L184" s="180"/>
      <c r="M184" s="185"/>
      <c r="N184" s="186"/>
      <c r="O184" s="186"/>
      <c r="P184" s="186"/>
      <c r="Q184" s="186"/>
      <c r="R184" s="186"/>
      <c r="S184" s="186"/>
      <c r="T184" s="18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2" t="s">
        <v>147</v>
      </c>
      <c r="AU184" s="182" t="s">
        <v>145</v>
      </c>
      <c r="AV184" s="13" t="s">
        <v>88</v>
      </c>
      <c r="AW184" s="13" t="s">
        <v>36</v>
      </c>
      <c r="AX184" s="13" t="s">
        <v>80</v>
      </c>
      <c r="AY184" s="182" t="s">
        <v>137</v>
      </c>
    </row>
    <row r="185" s="14" customFormat="1">
      <c r="A185" s="14"/>
      <c r="B185" s="188"/>
      <c r="C185" s="14"/>
      <c r="D185" s="181" t="s">
        <v>147</v>
      </c>
      <c r="E185" s="189" t="s">
        <v>1</v>
      </c>
      <c r="F185" s="190" t="s">
        <v>215</v>
      </c>
      <c r="G185" s="14"/>
      <c r="H185" s="191">
        <v>17.457000000000001</v>
      </c>
      <c r="I185" s="192"/>
      <c r="J185" s="14"/>
      <c r="K185" s="14"/>
      <c r="L185" s="188"/>
      <c r="M185" s="193"/>
      <c r="N185" s="194"/>
      <c r="O185" s="194"/>
      <c r="P185" s="194"/>
      <c r="Q185" s="194"/>
      <c r="R185" s="194"/>
      <c r="S185" s="194"/>
      <c r="T185" s="19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89" t="s">
        <v>147</v>
      </c>
      <c r="AU185" s="189" t="s">
        <v>145</v>
      </c>
      <c r="AV185" s="14" t="s">
        <v>145</v>
      </c>
      <c r="AW185" s="14" t="s">
        <v>36</v>
      </c>
      <c r="AX185" s="14" t="s">
        <v>80</v>
      </c>
      <c r="AY185" s="189" t="s">
        <v>137</v>
      </c>
    </row>
    <row r="186" s="15" customFormat="1">
      <c r="A186" s="15"/>
      <c r="B186" s="196"/>
      <c r="C186" s="15"/>
      <c r="D186" s="181" t="s">
        <v>147</v>
      </c>
      <c r="E186" s="197" t="s">
        <v>1</v>
      </c>
      <c r="F186" s="198" t="s">
        <v>150</v>
      </c>
      <c r="G186" s="15"/>
      <c r="H186" s="199">
        <v>72.055999999999997</v>
      </c>
      <c r="I186" s="200"/>
      <c r="J186" s="15"/>
      <c r="K186" s="15"/>
      <c r="L186" s="196"/>
      <c r="M186" s="201"/>
      <c r="N186" s="202"/>
      <c r="O186" s="202"/>
      <c r="P186" s="202"/>
      <c r="Q186" s="202"/>
      <c r="R186" s="202"/>
      <c r="S186" s="202"/>
      <c r="T186" s="20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197" t="s">
        <v>147</v>
      </c>
      <c r="AU186" s="197" t="s">
        <v>145</v>
      </c>
      <c r="AV186" s="15" t="s">
        <v>144</v>
      </c>
      <c r="AW186" s="15" t="s">
        <v>36</v>
      </c>
      <c r="AX186" s="15" t="s">
        <v>88</v>
      </c>
      <c r="AY186" s="197" t="s">
        <v>137</v>
      </c>
    </row>
    <row r="187" s="2" customFormat="1" ht="24.15" customHeight="1">
      <c r="A187" s="37"/>
      <c r="B187" s="166"/>
      <c r="C187" s="167" t="s">
        <v>195</v>
      </c>
      <c r="D187" s="167" t="s">
        <v>140</v>
      </c>
      <c r="E187" s="168" t="s">
        <v>216</v>
      </c>
      <c r="F187" s="169" t="s">
        <v>217</v>
      </c>
      <c r="G187" s="170" t="s">
        <v>143</v>
      </c>
      <c r="H187" s="171">
        <v>34.040999999999997</v>
      </c>
      <c r="I187" s="172"/>
      <c r="J187" s="173">
        <f>ROUND(I187*H187,2)</f>
        <v>0</v>
      </c>
      <c r="K187" s="169" t="s">
        <v>1</v>
      </c>
      <c r="L187" s="38"/>
      <c r="M187" s="174" t="s">
        <v>1</v>
      </c>
      <c r="N187" s="175" t="s">
        <v>46</v>
      </c>
      <c r="O187" s="76"/>
      <c r="P187" s="176">
        <f>O187*H187</f>
        <v>0</v>
      </c>
      <c r="Q187" s="176">
        <v>0.0030000000000000001</v>
      </c>
      <c r="R187" s="176">
        <f>Q187*H187</f>
        <v>0.10212299999999999</v>
      </c>
      <c r="S187" s="176">
        <v>0</v>
      </c>
      <c r="T187" s="17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78" t="s">
        <v>144</v>
      </c>
      <c r="AT187" s="178" t="s">
        <v>140</v>
      </c>
      <c r="AU187" s="178" t="s">
        <v>145</v>
      </c>
      <c r="AY187" s="18" t="s">
        <v>137</v>
      </c>
      <c r="BE187" s="179">
        <f>IF(N187="základní",J187,0)</f>
        <v>0</v>
      </c>
      <c r="BF187" s="179">
        <f>IF(N187="snížená",J187,0)</f>
        <v>0</v>
      </c>
      <c r="BG187" s="179">
        <f>IF(N187="zákl. přenesená",J187,0)</f>
        <v>0</v>
      </c>
      <c r="BH187" s="179">
        <f>IF(N187="sníž. přenesená",J187,0)</f>
        <v>0</v>
      </c>
      <c r="BI187" s="179">
        <f>IF(N187="nulová",J187,0)</f>
        <v>0</v>
      </c>
      <c r="BJ187" s="18" t="s">
        <v>145</v>
      </c>
      <c r="BK187" s="179">
        <f>ROUND(I187*H187,2)</f>
        <v>0</v>
      </c>
      <c r="BL187" s="18" t="s">
        <v>144</v>
      </c>
      <c r="BM187" s="178" t="s">
        <v>218</v>
      </c>
    </row>
    <row r="188" s="13" customFormat="1">
      <c r="A188" s="13"/>
      <c r="B188" s="180"/>
      <c r="C188" s="13"/>
      <c r="D188" s="181" t="s">
        <v>147</v>
      </c>
      <c r="E188" s="182" t="s">
        <v>1</v>
      </c>
      <c r="F188" s="183" t="s">
        <v>209</v>
      </c>
      <c r="G188" s="13"/>
      <c r="H188" s="182" t="s">
        <v>1</v>
      </c>
      <c r="I188" s="184"/>
      <c r="J188" s="13"/>
      <c r="K188" s="13"/>
      <c r="L188" s="180"/>
      <c r="M188" s="185"/>
      <c r="N188" s="186"/>
      <c r="O188" s="186"/>
      <c r="P188" s="186"/>
      <c r="Q188" s="186"/>
      <c r="R188" s="186"/>
      <c r="S188" s="186"/>
      <c r="T188" s="18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2" t="s">
        <v>147</v>
      </c>
      <c r="AU188" s="182" t="s">
        <v>145</v>
      </c>
      <c r="AV188" s="13" t="s">
        <v>88</v>
      </c>
      <c r="AW188" s="13" t="s">
        <v>36</v>
      </c>
      <c r="AX188" s="13" t="s">
        <v>80</v>
      </c>
      <c r="AY188" s="182" t="s">
        <v>137</v>
      </c>
    </row>
    <row r="189" s="14" customFormat="1">
      <c r="A189" s="14"/>
      <c r="B189" s="188"/>
      <c r="C189" s="14"/>
      <c r="D189" s="181" t="s">
        <v>147</v>
      </c>
      <c r="E189" s="189" t="s">
        <v>1</v>
      </c>
      <c r="F189" s="190" t="s">
        <v>219</v>
      </c>
      <c r="G189" s="14"/>
      <c r="H189" s="191">
        <v>5.2679999999999998</v>
      </c>
      <c r="I189" s="192"/>
      <c r="J189" s="14"/>
      <c r="K189" s="14"/>
      <c r="L189" s="188"/>
      <c r="M189" s="193"/>
      <c r="N189" s="194"/>
      <c r="O189" s="194"/>
      <c r="P189" s="194"/>
      <c r="Q189" s="194"/>
      <c r="R189" s="194"/>
      <c r="S189" s="194"/>
      <c r="T189" s="19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89" t="s">
        <v>147</v>
      </c>
      <c r="AU189" s="189" t="s">
        <v>145</v>
      </c>
      <c r="AV189" s="14" t="s">
        <v>145</v>
      </c>
      <c r="AW189" s="14" t="s">
        <v>36</v>
      </c>
      <c r="AX189" s="14" t="s">
        <v>80</v>
      </c>
      <c r="AY189" s="189" t="s">
        <v>137</v>
      </c>
    </row>
    <row r="190" s="13" customFormat="1">
      <c r="A190" s="13"/>
      <c r="B190" s="180"/>
      <c r="C190" s="13"/>
      <c r="D190" s="181" t="s">
        <v>147</v>
      </c>
      <c r="E190" s="182" t="s">
        <v>1</v>
      </c>
      <c r="F190" s="183" t="s">
        <v>212</v>
      </c>
      <c r="G190" s="13"/>
      <c r="H190" s="182" t="s">
        <v>1</v>
      </c>
      <c r="I190" s="184"/>
      <c r="J190" s="13"/>
      <c r="K190" s="13"/>
      <c r="L190" s="180"/>
      <c r="M190" s="185"/>
      <c r="N190" s="186"/>
      <c r="O190" s="186"/>
      <c r="P190" s="186"/>
      <c r="Q190" s="186"/>
      <c r="R190" s="186"/>
      <c r="S190" s="186"/>
      <c r="T190" s="18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2" t="s">
        <v>147</v>
      </c>
      <c r="AU190" s="182" t="s">
        <v>145</v>
      </c>
      <c r="AV190" s="13" t="s">
        <v>88</v>
      </c>
      <c r="AW190" s="13" t="s">
        <v>36</v>
      </c>
      <c r="AX190" s="13" t="s">
        <v>80</v>
      </c>
      <c r="AY190" s="182" t="s">
        <v>137</v>
      </c>
    </row>
    <row r="191" s="14" customFormat="1">
      <c r="A191" s="14"/>
      <c r="B191" s="188"/>
      <c r="C191" s="14"/>
      <c r="D191" s="181" t="s">
        <v>147</v>
      </c>
      <c r="E191" s="189" t="s">
        <v>1</v>
      </c>
      <c r="F191" s="190" t="s">
        <v>213</v>
      </c>
      <c r="G191" s="14"/>
      <c r="H191" s="191">
        <v>25.806000000000001</v>
      </c>
      <c r="I191" s="192"/>
      <c r="J191" s="14"/>
      <c r="K191" s="14"/>
      <c r="L191" s="188"/>
      <c r="M191" s="193"/>
      <c r="N191" s="194"/>
      <c r="O191" s="194"/>
      <c r="P191" s="194"/>
      <c r="Q191" s="194"/>
      <c r="R191" s="194"/>
      <c r="S191" s="194"/>
      <c r="T191" s="19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89" t="s">
        <v>147</v>
      </c>
      <c r="AU191" s="189" t="s">
        <v>145</v>
      </c>
      <c r="AV191" s="14" t="s">
        <v>145</v>
      </c>
      <c r="AW191" s="14" t="s">
        <v>36</v>
      </c>
      <c r="AX191" s="14" t="s">
        <v>80</v>
      </c>
      <c r="AY191" s="189" t="s">
        <v>137</v>
      </c>
    </row>
    <row r="192" s="13" customFormat="1">
      <c r="A192" s="13"/>
      <c r="B192" s="180"/>
      <c r="C192" s="13"/>
      <c r="D192" s="181" t="s">
        <v>147</v>
      </c>
      <c r="E192" s="182" t="s">
        <v>1</v>
      </c>
      <c r="F192" s="183" t="s">
        <v>214</v>
      </c>
      <c r="G192" s="13"/>
      <c r="H192" s="182" t="s">
        <v>1</v>
      </c>
      <c r="I192" s="184"/>
      <c r="J192" s="13"/>
      <c r="K192" s="13"/>
      <c r="L192" s="180"/>
      <c r="M192" s="185"/>
      <c r="N192" s="186"/>
      <c r="O192" s="186"/>
      <c r="P192" s="186"/>
      <c r="Q192" s="186"/>
      <c r="R192" s="186"/>
      <c r="S192" s="186"/>
      <c r="T192" s="18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2" t="s">
        <v>147</v>
      </c>
      <c r="AU192" s="182" t="s">
        <v>145</v>
      </c>
      <c r="AV192" s="13" t="s">
        <v>88</v>
      </c>
      <c r="AW192" s="13" t="s">
        <v>36</v>
      </c>
      <c r="AX192" s="13" t="s">
        <v>80</v>
      </c>
      <c r="AY192" s="182" t="s">
        <v>137</v>
      </c>
    </row>
    <row r="193" s="14" customFormat="1">
      <c r="A193" s="14"/>
      <c r="B193" s="188"/>
      <c r="C193" s="14"/>
      <c r="D193" s="181" t="s">
        <v>147</v>
      </c>
      <c r="E193" s="189" t="s">
        <v>1</v>
      </c>
      <c r="F193" s="190" t="s">
        <v>220</v>
      </c>
      <c r="G193" s="14"/>
      <c r="H193" s="191">
        <v>2.9670000000000001</v>
      </c>
      <c r="I193" s="192"/>
      <c r="J193" s="14"/>
      <c r="K193" s="14"/>
      <c r="L193" s="188"/>
      <c r="M193" s="193"/>
      <c r="N193" s="194"/>
      <c r="O193" s="194"/>
      <c r="P193" s="194"/>
      <c r="Q193" s="194"/>
      <c r="R193" s="194"/>
      <c r="S193" s="194"/>
      <c r="T193" s="19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89" t="s">
        <v>147</v>
      </c>
      <c r="AU193" s="189" t="s">
        <v>145</v>
      </c>
      <c r="AV193" s="14" t="s">
        <v>145</v>
      </c>
      <c r="AW193" s="14" t="s">
        <v>36</v>
      </c>
      <c r="AX193" s="14" t="s">
        <v>80</v>
      </c>
      <c r="AY193" s="189" t="s">
        <v>137</v>
      </c>
    </row>
    <row r="194" s="15" customFormat="1">
      <c r="A194" s="15"/>
      <c r="B194" s="196"/>
      <c r="C194" s="15"/>
      <c r="D194" s="181" t="s">
        <v>147</v>
      </c>
      <c r="E194" s="197" t="s">
        <v>1</v>
      </c>
      <c r="F194" s="198" t="s">
        <v>150</v>
      </c>
      <c r="G194" s="15"/>
      <c r="H194" s="199">
        <v>34.040999999999997</v>
      </c>
      <c r="I194" s="200"/>
      <c r="J194" s="15"/>
      <c r="K194" s="15"/>
      <c r="L194" s="196"/>
      <c r="M194" s="201"/>
      <c r="N194" s="202"/>
      <c r="O194" s="202"/>
      <c r="P194" s="202"/>
      <c r="Q194" s="202"/>
      <c r="R194" s="202"/>
      <c r="S194" s="202"/>
      <c r="T194" s="20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197" t="s">
        <v>147</v>
      </c>
      <c r="AU194" s="197" t="s">
        <v>145</v>
      </c>
      <c r="AV194" s="15" t="s">
        <v>144</v>
      </c>
      <c r="AW194" s="15" t="s">
        <v>36</v>
      </c>
      <c r="AX194" s="15" t="s">
        <v>88</v>
      </c>
      <c r="AY194" s="197" t="s">
        <v>137</v>
      </c>
    </row>
    <row r="195" s="2" customFormat="1" ht="24.15" customHeight="1">
      <c r="A195" s="37"/>
      <c r="B195" s="166"/>
      <c r="C195" s="167" t="s">
        <v>8</v>
      </c>
      <c r="D195" s="167" t="s">
        <v>140</v>
      </c>
      <c r="E195" s="168" t="s">
        <v>221</v>
      </c>
      <c r="F195" s="169" t="s">
        <v>222</v>
      </c>
      <c r="G195" s="170" t="s">
        <v>163</v>
      </c>
      <c r="H195" s="171">
        <v>24</v>
      </c>
      <c r="I195" s="172"/>
      <c r="J195" s="173">
        <f>ROUND(I195*H195,2)</f>
        <v>0</v>
      </c>
      <c r="K195" s="169" t="s">
        <v>1</v>
      </c>
      <c r="L195" s="38"/>
      <c r="M195" s="174" t="s">
        <v>1</v>
      </c>
      <c r="N195" s="175" t="s">
        <v>46</v>
      </c>
      <c r="O195" s="76"/>
      <c r="P195" s="176">
        <f>O195*H195</f>
        <v>0</v>
      </c>
      <c r="Q195" s="176">
        <v>0.0015</v>
      </c>
      <c r="R195" s="176">
        <f>Q195*H195</f>
        <v>0.036000000000000004</v>
      </c>
      <c r="S195" s="176">
        <v>0</v>
      </c>
      <c r="T195" s="17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78" t="s">
        <v>144</v>
      </c>
      <c r="AT195" s="178" t="s">
        <v>140</v>
      </c>
      <c r="AU195" s="178" t="s">
        <v>145</v>
      </c>
      <c r="AY195" s="18" t="s">
        <v>137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8" t="s">
        <v>145</v>
      </c>
      <c r="BK195" s="179">
        <f>ROUND(I195*H195,2)</f>
        <v>0</v>
      </c>
      <c r="BL195" s="18" t="s">
        <v>144</v>
      </c>
      <c r="BM195" s="178" t="s">
        <v>223</v>
      </c>
    </row>
    <row r="196" s="2" customFormat="1" ht="24.15" customHeight="1">
      <c r="A196" s="37"/>
      <c r="B196" s="166"/>
      <c r="C196" s="167" t="s">
        <v>203</v>
      </c>
      <c r="D196" s="167" t="s">
        <v>140</v>
      </c>
      <c r="E196" s="168" t="s">
        <v>224</v>
      </c>
      <c r="F196" s="169" t="s">
        <v>225</v>
      </c>
      <c r="G196" s="170" t="s">
        <v>143</v>
      </c>
      <c r="H196" s="171">
        <v>21.800000000000001</v>
      </c>
      <c r="I196" s="172"/>
      <c r="J196" s="173">
        <f>ROUND(I196*H196,2)</f>
        <v>0</v>
      </c>
      <c r="K196" s="169" t="s">
        <v>1</v>
      </c>
      <c r="L196" s="38"/>
      <c r="M196" s="174" t="s">
        <v>1</v>
      </c>
      <c r="N196" s="175" t="s">
        <v>46</v>
      </c>
      <c r="O196" s="76"/>
      <c r="P196" s="176">
        <f>O196*H196</f>
        <v>0</v>
      </c>
      <c r="Q196" s="176">
        <v>0.105</v>
      </c>
      <c r="R196" s="176">
        <f>Q196*H196</f>
        <v>2.2890000000000001</v>
      </c>
      <c r="S196" s="176">
        <v>0</v>
      </c>
      <c r="T196" s="17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78" t="s">
        <v>144</v>
      </c>
      <c r="AT196" s="178" t="s">
        <v>140</v>
      </c>
      <c r="AU196" s="178" t="s">
        <v>145</v>
      </c>
      <c r="AY196" s="18" t="s">
        <v>137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8" t="s">
        <v>145</v>
      </c>
      <c r="BK196" s="179">
        <f>ROUND(I196*H196,2)</f>
        <v>0</v>
      </c>
      <c r="BL196" s="18" t="s">
        <v>144</v>
      </c>
      <c r="BM196" s="178" t="s">
        <v>226</v>
      </c>
    </row>
    <row r="197" s="13" customFormat="1">
      <c r="A197" s="13"/>
      <c r="B197" s="180"/>
      <c r="C197" s="13"/>
      <c r="D197" s="181" t="s">
        <v>147</v>
      </c>
      <c r="E197" s="182" t="s">
        <v>1</v>
      </c>
      <c r="F197" s="183" t="s">
        <v>227</v>
      </c>
      <c r="G197" s="13"/>
      <c r="H197" s="182" t="s">
        <v>1</v>
      </c>
      <c r="I197" s="184"/>
      <c r="J197" s="13"/>
      <c r="K197" s="13"/>
      <c r="L197" s="180"/>
      <c r="M197" s="185"/>
      <c r="N197" s="186"/>
      <c r="O197" s="186"/>
      <c r="P197" s="186"/>
      <c r="Q197" s="186"/>
      <c r="R197" s="186"/>
      <c r="S197" s="186"/>
      <c r="T197" s="18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2" t="s">
        <v>147</v>
      </c>
      <c r="AU197" s="182" t="s">
        <v>145</v>
      </c>
      <c r="AV197" s="13" t="s">
        <v>88</v>
      </c>
      <c r="AW197" s="13" t="s">
        <v>36</v>
      </c>
      <c r="AX197" s="13" t="s">
        <v>80</v>
      </c>
      <c r="AY197" s="182" t="s">
        <v>137</v>
      </c>
    </row>
    <row r="198" s="14" customFormat="1">
      <c r="A198" s="14"/>
      <c r="B198" s="188"/>
      <c r="C198" s="14"/>
      <c r="D198" s="181" t="s">
        <v>147</v>
      </c>
      <c r="E198" s="189" t="s">
        <v>1</v>
      </c>
      <c r="F198" s="190" t="s">
        <v>228</v>
      </c>
      <c r="G198" s="14"/>
      <c r="H198" s="191">
        <v>21.800000000000001</v>
      </c>
      <c r="I198" s="192"/>
      <c r="J198" s="14"/>
      <c r="K198" s="14"/>
      <c r="L198" s="188"/>
      <c r="M198" s="193"/>
      <c r="N198" s="194"/>
      <c r="O198" s="194"/>
      <c r="P198" s="194"/>
      <c r="Q198" s="194"/>
      <c r="R198" s="194"/>
      <c r="S198" s="194"/>
      <c r="T198" s="19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89" t="s">
        <v>147</v>
      </c>
      <c r="AU198" s="189" t="s">
        <v>145</v>
      </c>
      <c r="AV198" s="14" t="s">
        <v>145</v>
      </c>
      <c r="AW198" s="14" t="s">
        <v>36</v>
      </c>
      <c r="AX198" s="14" t="s">
        <v>80</v>
      </c>
      <c r="AY198" s="189" t="s">
        <v>137</v>
      </c>
    </row>
    <row r="199" s="15" customFormat="1">
      <c r="A199" s="15"/>
      <c r="B199" s="196"/>
      <c r="C199" s="15"/>
      <c r="D199" s="181" t="s">
        <v>147</v>
      </c>
      <c r="E199" s="197" t="s">
        <v>1</v>
      </c>
      <c r="F199" s="198" t="s">
        <v>150</v>
      </c>
      <c r="G199" s="15"/>
      <c r="H199" s="199">
        <v>21.800000000000001</v>
      </c>
      <c r="I199" s="200"/>
      <c r="J199" s="15"/>
      <c r="K199" s="15"/>
      <c r="L199" s="196"/>
      <c r="M199" s="201"/>
      <c r="N199" s="202"/>
      <c r="O199" s="202"/>
      <c r="P199" s="202"/>
      <c r="Q199" s="202"/>
      <c r="R199" s="202"/>
      <c r="S199" s="202"/>
      <c r="T199" s="20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197" t="s">
        <v>147</v>
      </c>
      <c r="AU199" s="197" t="s">
        <v>145</v>
      </c>
      <c r="AV199" s="15" t="s">
        <v>144</v>
      </c>
      <c r="AW199" s="15" t="s">
        <v>36</v>
      </c>
      <c r="AX199" s="15" t="s">
        <v>88</v>
      </c>
      <c r="AY199" s="197" t="s">
        <v>137</v>
      </c>
    </row>
    <row r="200" s="2" customFormat="1" ht="14.4" customHeight="1">
      <c r="A200" s="37"/>
      <c r="B200" s="166"/>
      <c r="C200" s="167" t="s">
        <v>208</v>
      </c>
      <c r="D200" s="167" t="s">
        <v>140</v>
      </c>
      <c r="E200" s="168" t="s">
        <v>229</v>
      </c>
      <c r="F200" s="169" t="s">
        <v>230</v>
      </c>
      <c r="G200" s="170" t="s">
        <v>143</v>
      </c>
      <c r="H200" s="171">
        <v>21.800000000000001</v>
      </c>
      <c r="I200" s="172"/>
      <c r="J200" s="173">
        <f>ROUND(I200*H200,2)</f>
        <v>0</v>
      </c>
      <c r="K200" s="169" t="s">
        <v>1</v>
      </c>
      <c r="L200" s="38"/>
      <c r="M200" s="174" t="s">
        <v>1</v>
      </c>
      <c r="N200" s="175" t="s">
        <v>46</v>
      </c>
      <c r="O200" s="76"/>
      <c r="P200" s="176">
        <f>O200*H200</f>
        <v>0</v>
      </c>
      <c r="Q200" s="176">
        <v>0</v>
      </c>
      <c r="R200" s="176">
        <f>Q200*H200</f>
        <v>0</v>
      </c>
      <c r="S200" s="176">
        <v>0</v>
      </c>
      <c r="T200" s="17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78" t="s">
        <v>144</v>
      </c>
      <c r="AT200" s="178" t="s">
        <v>140</v>
      </c>
      <c r="AU200" s="178" t="s">
        <v>145</v>
      </c>
      <c r="AY200" s="18" t="s">
        <v>137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18" t="s">
        <v>145</v>
      </c>
      <c r="BK200" s="179">
        <f>ROUND(I200*H200,2)</f>
        <v>0</v>
      </c>
      <c r="BL200" s="18" t="s">
        <v>144</v>
      </c>
      <c r="BM200" s="178" t="s">
        <v>231</v>
      </c>
    </row>
    <row r="201" s="12" customFormat="1" ht="22.8" customHeight="1">
      <c r="A201" s="12"/>
      <c r="B201" s="153"/>
      <c r="C201" s="12"/>
      <c r="D201" s="154" t="s">
        <v>79</v>
      </c>
      <c r="E201" s="164" t="s">
        <v>164</v>
      </c>
      <c r="F201" s="164" t="s">
        <v>232</v>
      </c>
      <c r="G201" s="12"/>
      <c r="H201" s="12"/>
      <c r="I201" s="156"/>
      <c r="J201" s="165">
        <f>BK201</f>
        <v>0</v>
      </c>
      <c r="K201" s="12"/>
      <c r="L201" s="153"/>
      <c r="M201" s="158"/>
      <c r="N201" s="159"/>
      <c r="O201" s="159"/>
      <c r="P201" s="160">
        <f>SUM(P202:P221)</f>
        <v>0</v>
      </c>
      <c r="Q201" s="159"/>
      <c r="R201" s="160">
        <f>SUM(R202:R221)</f>
        <v>0.00087280000000000007</v>
      </c>
      <c r="S201" s="159"/>
      <c r="T201" s="161">
        <f>SUM(T202:T221)</f>
        <v>1.96522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4" t="s">
        <v>88</v>
      </c>
      <c r="AT201" s="162" t="s">
        <v>79</v>
      </c>
      <c r="AU201" s="162" t="s">
        <v>88</v>
      </c>
      <c r="AY201" s="154" t="s">
        <v>137</v>
      </c>
      <c r="BK201" s="163">
        <f>SUM(BK202:BK221)</f>
        <v>0</v>
      </c>
    </row>
    <row r="202" s="2" customFormat="1" ht="24.15" customHeight="1">
      <c r="A202" s="37"/>
      <c r="B202" s="166"/>
      <c r="C202" s="167" t="s">
        <v>218</v>
      </c>
      <c r="D202" s="167" t="s">
        <v>140</v>
      </c>
      <c r="E202" s="168" t="s">
        <v>233</v>
      </c>
      <c r="F202" s="169" t="s">
        <v>234</v>
      </c>
      <c r="G202" s="170" t="s">
        <v>143</v>
      </c>
      <c r="H202" s="171">
        <v>2.1000000000000001</v>
      </c>
      <c r="I202" s="172"/>
      <c r="J202" s="173">
        <f>ROUND(I202*H202,2)</f>
        <v>0</v>
      </c>
      <c r="K202" s="169" t="s">
        <v>235</v>
      </c>
      <c r="L202" s="38"/>
      <c r="M202" s="174" t="s">
        <v>1</v>
      </c>
      <c r="N202" s="175" t="s">
        <v>46</v>
      </c>
      <c r="O202" s="76"/>
      <c r="P202" s="176">
        <f>O202*H202</f>
        <v>0</v>
      </c>
      <c r="Q202" s="176">
        <v>0</v>
      </c>
      <c r="R202" s="176">
        <f>Q202*H202</f>
        <v>0</v>
      </c>
      <c r="S202" s="176">
        <v>0.068000000000000005</v>
      </c>
      <c r="T202" s="177">
        <f>S202*H202</f>
        <v>0.14280000000000001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78" t="s">
        <v>144</v>
      </c>
      <c r="AT202" s="178" t="s">
        <v>140</v>
      </c>
      <c r="AU202" s="178" t="s">
        <v>145</v>
      </c>
      <c r="AY202" s="18" t="s">
        <v>137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18" t="s">
        <v>145</v>
      </c>
      <c r="BK202" s="179">
        <f>ROUND(I202*H202,2)</f>
        <v>0</v>
      </c>
      <c r="BL202" s="18" t="s">
        <v>144</v>
      </c>
      <c r="BM202" s="178" t="s">
        <v>236</v>
      </c>
    </row>
    <row r="203" s="13" customFormat="1">
      <c r="A203" s="13"/>
      <c r="B203" s="180"/>
      <c r="C203" s="13"/>
      <c r="D203" s="181" t="s">
        <v>147</v>
      </c>
      <c r="E203" s="182" t="s">
        <v>1</v>
      </c>
      <c r="F203" s="183" t="s">
        <v>237</v>
      </c>
      <c r="G203" s="13"/>
      <c r="H203" s="182" t="s">
        <v>1</v>
      </c>
      <c r="I203" s="184"/>
      <c r="J203" s="13"/>
      <c r="K203" s="13"/>
      <c r="L203" s="180"/>
      <c r="M203" s="185"/>
      <c r="N203" s="186"/>
      <c r="O203" s="186"/>
      <c r="P203" s="186"/>
      <c r="Q203" s="186"/>
      <c r="R203" s="186"/>
      <c r="S203" s="186"/>
      <c r="T203" s="18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2" t="s">
        <v>147</v>
      </c>
      <c r="AU203" s="182" t="s">
        <v>145</v>
      </c>
      <c r="AV203" s="13" t="s">
        <v>88</v>
      </c>
      <c r="AW203" s="13" t="s">
        <v>36</v>
      </c>
      <c r="AX203" s="13" t="s">
        <v>80</v>
      </c>
      <c r="AY203" s="182" t="s">
        <v>137</v>
      </c>
    </row>
    <row r="204" s="14" customFormat="1">
      <c r="A204" s="14"/>
      <c r="B204" s="188"/>
      <c r="C204" s="14"/>
      <c r="D204" s="181" t="s">
        <v>147</v>
      </c>
      <c r="E204" s="189" t="s">
        <v>1</v>
      </c>
      <c r="F204" s="190" t="s">
        <v>238</v>
      </c>
      <c r="G204" s="14"/>
      <c r="H204" s="191">
        <v>2.1000000000000001</v>
      </c>
      <c r="I204" s="192"/>
      <c r="J204" s="14"/>
      <c r="K204" s="14"/>
      <c r="L204" s="188"/>
      <c r="M204" s="193"/>
      <c r="N204" s="194"/>
      <c r="O204" s="194"/>
      <c r="P204" s="194"/>
      <c r="Q204" s="194"/>
      <c r="R204" s="194"/>
      <c r="S204" s="194"/>
      <c r="T204" s="19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89" t="s">
        <v>147</v>
      </c>
      <c r="AU204" s="189" t="s">
        <v>145</v>
      </c>
      <c r="AV204" s="14" t="s">
        <v>145</v>
      </c>
      <c r="AW204" s="14" t="s">
        <v>36</v>
      </c>
      <c r="AX204" s="14" t="s">
        <v>80</v>
      </c>
      <c r="AY204" s="189" t="s">
        <v>137</v>
      </c>
    </row>
    <row r="205" s="15" customFormat="1">
      <c r="A205" s="15"/>
      <c r="B205" s="196"/>
      <c r="C205" s="15"/>
      <c r="D205" s="181" t="s">
        <v>147</v>
      </c>
      <c r="E205" s="197" t="s">
        <v>1</v>
      </c>
      <c r="F205" s="198" t="s">
        <v>150</v>
      </c>
      <c r="G205" s="15"/>
      <c r="H205" s="199">
        <v>2.1000000000000001</v>
      </c>
      <c r="I205" s="200"/>
      <c r="J205" s="15"/>
      <c r="K205" s="15"/>
      <c r="L205" s="196"/>
      <c r="M205" s="201"/>
      <c r="N205" s="202"/>
      <c r="O205" s="202"/>
      <c r="P205" s="202"/>
      <c r="Q205" s="202"/>
      <c r="R205" s="202"/>
      <c r="S205" s="202"/>
      <c r="T205" s="20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197" t="s">
        <v>147</v>
      </c>
      <c r="AU205" s="197" t="s">
        <v>145</v>
      </c>
      <c r="AV205" s="15" t="s">
        <v>144</v>
      </c>
      <c r="AW205" s="15" t="s">
        <v>36</v>
      </c>
      <c r="AX205" s="15" t="s">
        <v>88</v>
      </c>
      <c r="AY205" s="197" t="s">
        <v>137</v>
      </c>
    </row>
    <row r="206" s="2" customFormat="1" ht="24.15" customHeight="1">
      <c r="A206" s="37"/>
      <c r="B206" s="166"/>
      <c r="C206" s="167" t="s">
        <v>223</v>
      </c>
      <c r="D206" s="167" t="s">
        <v>140</v>
      </c>
      <c r="E206" s="168" t="s">
        <v>239</v>
      </c>
      <c r="F206" s="169" t="s">
        <v>240</v>
      </c>
      <c r="G206" s="170" t="s">
        <v>143</v>
      </c>
      <c r="H206" s="171">
        <v>21.82</v>
      </c>
      <c r="I206" s="172"/>
      <c r="J206" s="173">
        <f>ROUND(I206*H206,2)</f>
        <v>0</v>
      </c>
      <c r="K206" s="169" t="s">
        <v>1</v>
      </c>
      <c r="L206" s="38"/>
      <c r="M206" s="174" t="s">
        <v>1</v>
      </c>
      <c r="N206" s="175" t="s">
        <v>46</v>
      </c>
      <c r="O206" s="76"/>
      <c r="P206" s="176">
        <f>O206*H206</f>
        <v>0</v>
      </c>
      <c r="Q206" s="176">
        <v>4.0000000000000003E-05</v>
      </c>
      <c r="R206" s="176">
        <f>Q206*H206</f>
        <v>0.00087280000000000007</v>
      </c>
      <c r="S206" s="176">
        <v>0</v>
      </c>
      <c r="T206" s="17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78" t="s">
        <v>144</v>
      </c>
      <c r="AT206" s="178" t="s">
        <v>140</v>
      </c>
      <c r="AU206" s="178" t="s">
        <v>145</v>
      </c>
      <c r="AY206" s="18" t="s">
        <v>137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18" t="s">
        <v>145</v>
      </c>
      <c r="BK206" s="179">
        <f>ROUND(I206*H206,2)</f>
        <v>0</v>
      </c>
      <c r="BL206" s="18" t="s">
        <v>144</v>
      </c>
      <c r="BM206" s="178" t="s">
        <v>241</v>
      </c>
    </row>
    <row r="207" s="2" customFormat="1" ht="24.15" customHeight="1">
      <c r="A207" s="37"/>
      <c r="B207" s="166"/>
      <c r="C207" s="167" t="s">
        <v>226</v>
      </c>
      <c r="D207" s="167" t="s">
        <v>140</v>
      </c>
      <c r="E207" s="168" t="s">
        <v>242</v>
      </c>
      <c r="F207" s="169" t="s">
        <v>243</v>
      </c>
      <c r="G207" s="170" t="s">
        <v>143</v>
      </c>
      <c r="H207" s="171">
        <v>2.7650000000000001</v>
      </c>
      <c r="I207" s="172"/>
      <c r="J207" s="173">
        <f>ROUND(I207*H207,2)</f>
        <v>0</v>
      </c>
      <c r="K207" s="169" t="s">
        <v>1</v>
      </c>
      <c r="L207" s="38"/>
      <c r="M207" s="174" t="s">
        <v>1</v>
      </c>
      <c r="N207" s="175" t="s">
        <v>46</v>
      </c>
      <c r="O207" s="76"/>
      <c r="P207" s="176">
        <f>O207*H207</f>
        <v>0</v>
      </c>
      <c r="Q207" s="176">
        <v>0</v>
      </c>
      <c r="R207" s="176">
        <f>Q207*H207</f>
        <v>0</v>
      </c>
      <c r="S207" s="176">
        <v>0.10000000000000001</v>
      </c>
      <c r="T207" s="177">
        <f>S207*H207</f>
        <v>0.27650000000000002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78" t="s">
        <v>144</v>
      </c>
      <c r="AT207" s="178" t="s">
        <v>140</v>
      </c>
      <c r="AU207" s="178" t="s">
        <v>145</v>
      </c>
      <c r="AY207" s="18" t="s">
        <v>137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8" t="s">
        <v>145</v>
      </c>
      <c r="BK207" s="179">
        <f>ROUND(I207*H207,2)</f>
        <v>0</v>
      </c>
      <c r="BL207" s="18" t="s">
        <v>144</v>
      </c>
      <c r="BM207" s="178" t="s">
        <v>244</v>
      </c>
    </row>
    <row r="208" s="14" customFormat="1">
      <c r="A208" s="14"/>
      <c r="B208" s="188"/>
      <c r="C208" s="14"/>
      <c r="D208" s="181" t="s">
        <v>147</v>
      </c>
      <c r="E208" s="189" t="s">
        <v>1</v>
      </c>
      <c r="F208" s="190" t="s">
        <v>245</v>
      </c>
      <c r="G208" s="14"/>
      <c r="H208" s="191">
        <v>1.6579999999999999</v>
      </c>
      <c r="I208" s="192"/>
      <c r="J208" s="14"/>
      <c r="K208" s="14"/>
      <c r="L208" s="188"/>
      <c r="M208" s="193"/>
      <c r="N208" s="194"/>
      <c r="O208" s="194"/>
      <c r="P208" s="194"/>
      <c r="Q208" s="194"/>
      <c r="R208" s="194"/>
      <c r="S208" s="194"/>
      <c r="T208" s="19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89" t="s">
        <v>147</v>
      </c>
      <c r="AU208" s="189" t="s">
        <v>145</v>
      </c>
      <c r="AV208" s="14" t="s">
        <v>145</v>
      </c>
      <c r="AW208" s="14" t="s">
        <v>36</v>
      </c>
      <c r="AX208" s="14" t="s">
        <v>80</v>
      </c>
      <c r="AY208" s="189" t="s">
        <v>137</v>
      </c>
    </row>
    <row r="209" s="14" customFormat="1">
      <c r="A209" s="14"/>
      <c r="B209" s="188"/>
      <c r="C209" s="14"/>
      <c r="D209" s="181" t="s">
        <v>147</v>
      </c>
      <c r="E209" s="189" t="s">
        <v>1</v>
      </c>
      <c r="F209" s="190" t="s">
        <v>246</v>
      </c>
      <c r="G209" s="14"/>
      <c r="H209" s="191">
        <v>1.107</v>
      </c>
      <c r="I209" s="192"/>
      <c r="J209" s="14"/>
      <c r="K209" s="14"/>
      <c r="L209" s="188"/>
      <c r="M209" s="193"/>
      <c r="N209" s="194"/>
      <c r="O209" s="194"/>
      <c r="P209" s="194"/>
      <c r="Q209" s="194"/>
      <c r="R209" s="194"/>
      <c r="S209" s="194"/>
      <c r="T209" s="19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89" t="s">
        <v>147</v>
      </c>
      <c r="AU209" s="189" t="s">
        <v>145</v>
      </c>
      <c r="AV209" s="14" t="s">
        <v>145</v>
      </c>
      <c r="AW209" s="14" t="s">
        <v>36</v>
      </c>
      <c r="AX209" s="14" t="s">
        <v>80</v>
      </c>
      <c r="AY209" s="189" t="s">
        <v>137</v>
      </c>
    </row>
    <row r="210" s="15" customFormat="1">
      <c r="A210" s="15"/>
      <c r="B210" s="196"/>
      <c r="C210" s="15"/>
      <c r="D210" s="181" t="s">
        <v>147</v>
      </c>
      <c r="E210" s="197" t="s">
        <v>1</v>
      </c>
      <c r="F210" s="198" t="s">
        <v>150</v>
      </c>
      <c r="G210" s="15"/>
      <c r="H210" s="199">
        <v>2.7650000000000001</v>
      </c>
      <c r="I210" s="200"/>
      <c r="J210" s="15"/>
      <c r="K210" s="15"/>
      <c r="L210" s="196"/>
      <c r="M210" s="201"/>
      <c r="N210" s="202"/>
      <c r="O210" s="202"/>
      <c r="P210" s="202"/>
      <c r="Q210" s="202"/>
      <c r="R210" s="202"/>
      <c r="S210" s="202"/>
      <c r="T210" s="20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197" t="s">
        <v>147</v>
      </c>
      <c r="AU210" s="197" t="s">
        <v>145</v>
      </c>
      <c r="AV210" s="15" t="s">
        <v>144</v>
      </c>
      <c r="AW210" s="15" t="s">
        <v>36</v>
      </c>
      <c r="AX210" s="15" t="s">
        <v>88</v>
      </c>
      <c r="AY210" s="197" t="s">
        <v>137</v>
      </c>
    </row>
    <row r="211" s="2" customFormat="1" ht="24.15" customHeight="1">
      <c r="A211" s="37"/>
      <c r="B211" s="166"/>
      <c r="C211" s="167" t="s">
        <v>7</v>
      </c>
      <c r="D211" s="167" t="s">
        <v>140</v>
      </c>
      <c r="E211" s="168" t="s">
        <v>247</v>
      </c>
      <c r="F211" s="169" t="s">
        <v>248</v>
      </c>
      <c r="G211" s="170" t="s">
        <v>143</v>
      </c>
      <c r="H211" s="171">
        <v>21.800000000000001</v>
      </c>
      <c r="I211" s="172"/>
      <c r="J211" s="173">
        <f>ROUND(I211*H211,2)</f>
        <v>0</v>
      </c>
      <c r="K211" s="169" t="s">
        <v>1</v>
      </c>
      <c r="L211" s="38"/>
      <c r="M211" s="174" t="s">
        <v>1</v>
      </c>
      <c r="N211" s="175" t="s">
        <v>46</v>
      </c>
      <c r="O211" s="76"/>
      <c r="P211" s="176">
        <f>O211*H211</f>
        <v>0</v>
      </c>
      <c r="Q211" s="176">
        <v>0</v>
      </c>
      <c r="R211" s="176">
        <f>Q211*H211</f>
        <v>0</v>
      </c>
      <c r="S211" s="176">
        <v>0</v>
      </c>
      <c r="T211" s="17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78" t="s">
        <v>144</v>
      </c>
      <c r="AT211" s="178" t="s">
        <v>140</v>
      </c>
      <c r="AU211" s="178" t="s">
        <v>145</v>
      </c>
      <c r="AY211" s="18" t="s">
        <v>137</v>
      </c>
      <c r="BE211" s="179">
        <f>IF(N211="základní",J211,0)</f>
        <v>0</v>
      </c>
      <c r="BF211" s="179">
        <f>IF(N211="snížená",J211,0)</f>
        <v>0</v>
      </c>
      <c r="BG211" s="179">
        <f>IF(N211="zákl. přenesená",J211,0)</f>
        <v>0</v>
      </c>
      <c r="BH211" s="179">
        <f>IF(N211="sníž. přenesená",J211,0)</f>
        <v>0</v>
      </c>
      <c r="BI211" s="179">
        <f>IF(N211="nulová",J211,0)</f>
        <v>0</v>
      </c>
      <c r="BJ211" s="18" t="s">
        <v>145</v>
      </c>
      <c r="BK211" s="179">
        <f>ROUND(I211*H211,2)</f>
        <v>0</v>
      </c>
      <c r="BL211" s="18" t="s">
        <v>144</v>
      </c>
      <c r="BM211" s="178" t="s">
        <v>249</v>
      </c>
    </row>
    <row r="212" s="14" customFormat="1">
      <c r="A212" s="14"/>
      <c r="B212" s="188"/>
      <c r="C212" s="14"/>
      <c r="D212" s="181" t="s">
        <v>147</v>
      </c>
      <c r="E212" s="189" t="s">
        <v>1</v>
      </c>
      <c r="F212" s="190" t="s">
        <v>228</v>
      </c>
      <c r="G212" s="14"/>
      <c r="H212" s="191">
        <v>21.800000000000001</v>
      </c>
      <c r="I212" s="192"/>
      <c r="J212" s="14"/>
      <c r="K212" s="14"/>
      <c r="L212" s="188"/>
      <c r="M212" s="193"/>
      <c r="N212" s="194"/>
      <c r="O212" s="194"/>
      <c r="P212" s="194"/>
      <c r="Q212" s="194"/>
      <c r="R212" s="194"/>
      <c r="S212" s="194"/>
      <c r="T212" s="19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89" t="s">
        <v>147</v>
      </c>
      <c r="AU212" s="189" t="s">
        <v>145</v>
      </c>
      <c r="AV212" s="14" t="s">
        <v>145</v>
      </c>
      <c r="AW212" s="14" t="s">
        <v>36</v>
      </c>
      <c r="AX212" s="14" t="s">
        <v>88</v>
      </c>
      <c r="AY212" s="189" t="s">
        <v>137</v>
      </c>
    </row>
    <row r="213" s="2" customFormat="1" ht="24.15" customHeight="1">
      <c r="A213" s="37"/>
      <c r="B213" s="166"/>
      <c r="C213" s="167" t="s">
        <v>250</v>
      </c>
      <c r="D213" s="167" t="s">
        <v>140</v>
      </c>
      <c r="E213" s="168" t="s">
        <v>251</v>
      </c>
      <c r="F213" s="169" t="s">
        <v>252</v>
      </c>
      <c r="G213" s="170" t="s">
        <v>143</v>
      </c>
      <c r="H213" s="171">
        <v>8.3200000000000003</v>
      </c>
      <c r="I213" s="172"/>
      <c r="J213" s="173">
        <f>ROUND(I213*H213,2)</f>
        <v>0</v>
      </c>
      <c r="K213" s="169" t="s">
        <v>1</v>
      </c>
      <c r="L213" s="38"/>
      <c r="M213" s="174" t="s">
        <v>1</v>
      </c>
      <c r="N213" s="175" t="s">
        <v>46</v>
      </c>
      <c r="O213" s="76"/>
      <c r="P213" s="176">
        <f>O213*H213</f>
        <v>0</v>
      </c>
      <c r="Q213" s="176">
        <v>0</v>
      </c>
      <c r="R213" s="176">
        <f>Q213*H213</f>
        <v>0</v>
      </c>
      <c r="S213" s="176">
        <v>0.13100000000000001</v>
      </c>
      <c r="T213" s="177">
        <f>S213*H213</f>
        <v>1.08992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78" t="s">
        <v>144</v>
      </c>
      <c r="AT213" s="178" t="s">
        <v>140</v>
      </c>
      <c r="AU213" s="178" t="s">
        <v>145</v>
      </c>
      <c r="AY213" s="18" t="s">
        <v>137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18" t="s">
        <v>145</v>
      </c>
      <c r="BK213" s="179">
        <f>ROUND(I213*H213,2)</f>
        <v>0</v>
      </c>
      <c r="BL213" s="18" t="s">
        <v>144</v>
      </c>
      <c r="BM213" s="178" t="s">
        <v>253</v>
      </c>
    </row>
    <row r="214" s="13" customFormat="1">
      <c r="A214" s="13"/>
      <c r="B214" s="180"/>
      <c r="C214" s="13"/>
      <c r="D214" s="181" t="s">
        <v>147</v>
      </c>
      <c r="E214" s="182" t="s">
        <v>1</v>
      </c>
      <c r="F214" s="183" t="s">
        <v>254</v>
      </c>
      <c r="G214" s="13"/>
      <c r="H214" s="182" t="s">
        <v>1</v>
      </c>
      <c r="I214" s="184"/>
      <c r="J214" s="13"/>
      <c r="K214" s="13"/>
      <c r="L214" s="180"/>
      <c r="M214" s="185"/>
      <c r="N214" s="186"/>
      <c r="O214" s="186"/>
      <c r="P214" s="186"/>
      <c r="Q214" s="186"/>
      <c r="R214" s="186"/>
      <c r="S214" s="186"/>
      <c r="T214" s="18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2" t="s">
        <v>147</v>
      </c>
      <c r="AU214" s="182" t="s">
        <v>145</v>
      </c>
      <c r="AV214" s="13" t="s">
        <v>88</v>
      </c>
      <c r="AW214" s="13" t="s">
        <v>36</v>
      </c>
      <c r="AX214" s="13" t="s">
        <v>80</v>
      </c>
      <c r="AY214" s="182" t="s">
        <v>137</v>
      </c>
    </row>
    <row r="215" s="14" customFormat="1">
      <c r="A215" s="14"/>
      <c r="B215" s="188"/>
      <c r="C215" s="14"/>
      <c r="D215" s="181" t="s">
        <v>147</v>
      </c>
      <c r="E215" s="189" t="s">
        <v>1</v>
      </c>
      <c r="F215" s="190" t="s">
        <v>255</v>
      </c>
      <c r="G215" s="14"/>
      <c r="H215" s="191">
        <v>8.3200000000000003</v>
      </c>
      <c r="I215" s="192"/>
      <c r="J215" s="14"/>
      <c r="K215" s="14"/>
      <c r="L215" s="188"/>
      <c r="M215" s="193"/>
      <c r="N215" s="194"/>
      <c r="O215" s="194"/>
      <c r="P215" s="194"/>
      <c r="Q215" s="194"/>
      <c r="R215" s="194"/>
      <c r="S215" s="194"/>
      <c r="T215" s="19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89" t="s">
        <v>147</v>
      </c>
      <c r="AU215" s="189" t="s">
        <v>145</v>
      </c>
      <c r="AV215" s="14" t="s">
        <v>145</v>
      </c>
      <c r="AW215" s="14" t="s">
        <v>36</v>
      </c>
      <c r="AX215" s="14" t="s">
        <v>80</v>
      </c>
      <c r="AY215" s="189" t="s">
        <v>137</v>
      </c>
    </row>
    <row r="216" s="15" customFormat="1">
      <c r="A216" s="15"/>
      <c r="B216" s="196"/>
      <c r="C216" s="15"/>
      <c r="D216" s="181" t="s">
        <v>147</v>
      </c>
      <c r="E216" s="197" t="s">
        <v>1</v>
      </c>
      <c r="F216" s="198" t="s">
        <v>150</v>
      </c>
      <c r="G216" s="15"/>
      <c r="H216" s="199">
        <v>8.3200000000000003</v>
      </c>
      <c r="I216" s="200"/>
      <c r="J216" s="15"/>
      <c r="K216" s="15"/>
      <c r="L216" s="196"/>
      <c r="M216" s="201"/>
      <c r="N216" s="202"/>
      <c r="O216" s="202"/>
      <c r="P216" s="202"/>
      <c r="Q216" s="202"/>
      <c r="R216" s="202"/>
      <c r="S216" s="202"/>
      <c r="T216" s="20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197" t="s">
        <v>147</v>
      </c>
      <c r="AU216" s="197" t="s">
        <v>145</v>
      </c>
      <c r="AV216" s="15" t="s">
        <v>144</v>
      </c>
      <c r="AW216" s="15" t="s">
        <v>36</v>
      </c>
      <c r="AX216" s="15" t="s">
        <v>88</v>
      </c>
      <c r="AY216" s="197" t="s">
        <v>137</v>
      </c>
    </row>
    <row r="217" s="2" customFormat="1" ht="14.4" customHeight="1">
      <c r="A217" s="37"/>
      <c r="B217" s="166"/>
      <c r="C217" s="167" t="s">
        <v>256</v>
      </c>
      <c r="D217" s="167" t="s">
        <v>140</v>
      </c>
      <c r="E217" s="168" t="s">
        <v>257</v>
      </c>
      <c r="F217" s="169" t="s">
        <v>258</v>
      </c>
      <c r="G217" s="170" t="s">
        <v>143</v>
      </c>
      <c r="H217" s="171">
        <v>6</v>
      </c>
      <c r="I217" s="172"/>
      <c r="J217" s="173">
        <f>ROUND(I217*H217,2)</f>
        <v>0</v>
      </c>
      <c r="K217" s="169" t="s">
        <v>1</v>
      </c>
      <c r="L217" s="38"/>
      <c r="M217" s="174" t="s">
        <v>1</v>
      </c>
      <c r="N217" s="175" t="s">
        <v>46</v>
      </c>
      <c r="O217" s="76"/>
      <c r="P217" s="176">
        <f>O217*H217</f>
        <v>0</v>
      </c>
      <c r="Q217" s="176">
        <v>0</v>
      </c>
      <c r="R217" s="176">
        <f>Q217*H217</f>
        <v>0</v>
      </c>
      <c r="S217" s="176">
        <v>0.075999999999999998</v>
      </c>
      <c r="T217" s="177">
        <f>S217*H217</f>
        <v>0.45599999999999996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78" t="s">
        <v>144</v>
      </c>
      <c r="AT217" s="178" t="s">
        <v>140</v>
      </c>
      <c r="AU217" s="178" t="s">
        <v>145</v>
      </c>
      <c r="AY217" s="18" t="s">
        <v>137</v>
      </c>
      <c r="BE217" s="179">
        <f>IF(N217="základní",J217,0)</f>
        <v>0</v>
      </c>
      <c r="BF217" s="179">
        <f>IF(N217="snížená",J217,0)</f>
        <v>0</v>
      </c>
      <c r="BG217" s="179">
        <f>IF(N217="zákl. přenesená",J217,0)</f>
        <v>0</v>
      </c>
      <c r="BH217" s="179">
        <f>IF(N217="sníž. přenesená",J217,0)</f>
        <v>0</v>
      </c>
      <c r="BI217" s="179">
        <f>IF(N217="nulová",J217,0)</f>
        <v>0</v>
      </c>
      <c r="BJ217" s="18" t="s">
        <v>145</v>
      </c>
      <c r="BK217" s="179">
        <f>ROUND(I217*H217,2)</f>
        <v>0</v>
      </c>
      <c r="BL217" s="18" t="s">
        <v>144</v>
      </c>
      <c r="BM217" s="178" t="s">
        <v>259</v>
      </c>
    </row>
    <row r="218" s="2" customFormat="1" ht="24.15" customHeight="1">
      <c r="A218" s="37"/>
      <c r="B218" s="166"/>
      <c r="C218" s="167" t="s">
        <v>260</v>
      </c>
      <c r="D218" s="167" t="s">
        <v>140</v>
      </c>
      <c r="E218" s="168" t="s">
        <v>261</v>
      </c>
      <c r="F218" s="169" t="s">
        <v>262</v>
      </c>
      <c r="G218" s="170" t="s">
        <v>263</v>
      </c>
      <c r="H218" s="171">
        <v>1</v>
      </c>
      <c r="I218" s="172"/>
      <c r="J218" s="173">
        <f>ROUND(I218*H218,2)</f>
        <v>0</v>
      </c>
      <c r="K218" s="169" t="s">
        <v>1</v>
      </c>
      <c r="L218" s="38"/>
      <c r="M218" s="174" t="s">
        <v>1</v>
      </c>
      <c r="N218" s="175" t="s">
        <v>46</v>
      </c>
      <c r="O218" s="76"/>
      <c r="P218" s="176">
        <f>O218*H218</f>
        <v>0</v>
      </c>
      <c r="Q218" s="176">
        <v>0</v>
      </c>
      <c r="R218" s="176">
        <f>Q218*H218</f>
        <v>0</v>
      </c>
      <c r="S218" s="176">
        <v>0</v>
      </c>
      <c r="T218" s="17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78" t="s">
        <v>144</v>
      </c>
      <c r="AT218" s="178" t="s">
        <v>140</v>
      </c>
      <c r="AU218" s="178" t="s">
        <v>145</v>
      </c>
      <c r="AY218" s="18" t="s">
        <v>137</v>
      </c>
      <c r="BE218" s="179">
        <f>IF(N218="základní",J218,0)</f>
        <v>0</v>
      </c>
      <c r="BF218" s="179">
        <f>IF(N218="snížená",J218,0)</f>
        <v>0</v>
      </c>
      <c r="BG218" s="179">
        <f>IF(N218="zákl. přenesená",J218,0)</f>
        <v>0</v>
      </c>
      <c r="BH218" s="179">
        <f>IF(N218="sníž. přenesená",J218,0)</f>
        <v>0</v>
      </c>
      <c r="BI218" s="179">
        <f>IF(N218="nulová",J218,0)</f>
        <v>0</v>
      </c>
      <c r="BJ218" s="18" t="s">
        <v>145</v>
      </c>
      <c r="BK218" s="179">
        <f>ROUND(I218*H218,2)</f>
        <v>0</v>
      </c>
      <c r="BL218" s="18" t="s">
        <v>144</v>
      </c>
      <c r="BM218" s="178" t="s">
        <v>264</v>
      </c>
    </row>
    <row r="219" s="2" customFormat="1" ht="24.15" customHeight="1">
      <c r="A219" s="37"/>
      <c r="B219" s="166"/>
      <c r="C219" s="167" t="s">
        <v>241</v>
      </c>
      <c r="D219" s="167" t="s">
        <v>140</v>
      </c>
      <c r="E219" s="168" t="s">
        <v>265</v>
      </c>
      <c r="F219" s="169" t="s">
        <v>266</v>
      </c>
      <c r="G219" s="170" t="s">
        <v>263</v>
      </c>
      <c r="H219" s="171">
        <v>1</v>
      </c>
      <c r="I219" s="172"/>
      <c r="J219" s="173">
        <f>ROUND(I219*H219,2)</f>
        <v>0</v>
      </c>
      <c r="K219" s="169" t="s">
        <v>1</v>
      </c>
      <c r="L219" s="38"/>
      <c r="M219" s="174" t="s">
        <v>1</v>
      </c>
      <c r="N219" s="175" t="s">
        <v>46</v>
      </c>
      <c r="O219" s="76"/>
      <c r="P219" s="176">
        <f>O219*H219</f>
        <v>0</v>
      </c>
      <c r="Q219" s="176">
        <v>0</v>
      </c>
      <c r="R219" s="176">
        <f>Q219*H219</f>
        <v>0</v>
      </c>
      <c r="S219" s="176">
        <v>0</v>
      </c>
      <c r="T219" s="17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78" t="s">
        <v>144</v>
      </c>
      <c r="AT219" s="178" t="s">
        <v>140</v>
      </c>
      <c r="AU219" s="178" t="s">
        <v>145</v>
      </c>
      <c r="AY219" s="18" t="s">
        <v>137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18" t="s">
        <v>145</v>
      </c>
      <c r="BK219" s="179">
        <f>ROUND(I219*H219,2)</f>
        <v>0</v>
      </c>
      <c r="BL219" s="18" t="s">
        <v>144</v>
      </c>
      <c r="BM219" s="178" t="s">
        <v>267</v>
      </c>
    </row>
    <row r="220" s="2" customFormat="1" ht="24.15" customHeight="1">
      <c r="A220" s="37"/>
      <c r="B220" s="166"/>
      <c r="C220" s="167" t="s">
        <v>268</v>
      </c>
      <c r="D220" s="167" t="s">
        <v>140</v>
      </c>
      <c r="E220" s="168" t="s">
        <v>269</v>
      </c>
      <c r="F220" s="169" t="s">
        <v>270</v>
      </c>
      <c r="G220" s="170" t="s">
        <v>163</v>
      </c>
      <c r="H220" s="171">
        <v>1.3999999999999999</v>
      </c>
      <c r="I220" s="172"/>
      <c r="J220" s="173">
        <f>ROUND(I220*H220,2)</f>
        <v>0</v>
      </c>
      <c r="K220" s="169" t="s">
        <v>1</v>
      </c>
      <c r="L220" s="38"/>
      <c r="M220" s="174" t="s">
        <v>1</v>
      </c>
      <c r="N220" s="175" t="s">
        <v>46</v>
      </c>
      <c r="O220" s="76"/>
      <c r="P220" s="176">
        <f>O220*H220</f>
        <v>0</v>
      </c>
      <c r="Q220" s="176">
        <v>0</v>
      </c>
      <c r="R220" s="176">
        <f>Q220*H220</f>
        <v>0</v>
      </c>
      <c r="S220" s="176">
        <v>0</v>
      </c>
      <c r="T220" s="17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78" t="s">
        <v>144</v>
      </c>
      <c r="AT220" s="178" t="s">
        <v>140</v>
      </c>
      <c r="AU220" s="178" t="s">
        <v>145</v>
      </c>
      <c r="AY220" s="18" t="s">
        <v>137</v>
      </c>
      <c r="BE220" s="179">
        <f>IF(N220="základní",J220,0)</f>
        <v>0</v>
      </c>
      <c r="BF220" s="179">
        <f>IF(N220="snížená",J220,0)</f>
        <v>0</v>
      </c>
      <c r="BG220" s="179">
        <f>IF(N220="zákl. přenesená",J220,0)</f>
        <v>0</v>
      </c>
      <c r="BH220" s="179">
        <f>IF(N220="sníž. přenesená",J220,0)</f>
        <v>0</v>
      </c>
      <c r="BI220" s="179">
        <f>IF(N220="nulová",J220,0)</f>
        <v>0</v>
      </c>
      <c r="BJ220" s="18" t="s">
        <v>145</v>
      </c>
      <c r="BK220" s="179">
        <f>ROUND(I220*H220,2)</f>
        <v>0</v>
      </c>
      <c r="BL220" s="18" t="s">
        <v>144</v>
      </c>
      <c r="BM220" s="178" t="s">
        <v>271</v>
      </c>
    </row>
    <row r="221" s="14" customFormat="1">
      <c r="A221" s="14"/>
      <c r="B221" s="188"/>
      <c r="C221" s="14"/>
      <c r="D221" s="181" t="s">
        <v>147</v>
      </c>
      <c r="E221" s="189" t="s">
        <v>1</v>
      </c>
      <c r="F221" s="190" t="s">
        <v>272</v>
      </c>
      <c r="G221" s="14"/>
      <c r="H221" s="191">
        <v>1.3999999999999999</v>
      </c>
      <c r="I221" s="192"/>
      <c r="J221" s="14"/>
      <c r="K221" s="14"/>
      <c r="L221" s="188"/>
      <c r="M221" s="193"/>
      <c r="N221" s="194"/>
      <c r="O221" s="194"/>
      <c r="P221" s="194"/>
      <c r="Q221" s="194"/>
      <c r="R221" s="194"/>
      <c r="S221" s="194"/>
      <c r="T221" s="19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189" t="s">
        <v>147</v>
      </c>
      <c r="AU221" s="189" t="s">
        <v>145</v>
      </c>
      <c r="AV221" s="14" t="s">
        <v>145</v>
      </c>
      <c r="AW221" s="14" t="s">
        <v>36</v>
      </c>
      <c r="AX221" s="14" t="s">
        <v>88</v>
      </c>
      <c r="AY221" s="189" t="s">
        <v>137</v>
      </c>
    </row>
    <row r="222" s="12" customFormat="1" ht="22.8" customHeight="1">
      <c r="A222" s="12"/>
      <c r="B222" s="153"/>
      <c r="C222" s="12"/>
      <c r="D222" s="154" t="s">
        <v>79</v>
      </c>
      <c r="E222" s="164" t="s">
        <v>273</v>
      </c>
      <c r="F222" s="164" t="s">
        <v>274</v>
      </c>
      <c r="G222" s="12"/>
      <c r="H222" s="12"/>
      <c r="I222" s="156"/>
      <c r="J222" s="165">
        <f>BK222</f>
        <v>0</v>
      </c>
      <c r="K222" s="12"/>
      <c r="L222" s="153"/>
      <c r="M222" s="158"/>
      <c r="N222" s="159"/>
      <c r="O222" s="159"/>
      <c r="P222" s="160">
        <f>SUM(P223:P227)</f>
        <v>0</v>
      </c>
      <c r="Q222" s="159"/>
      <c r="R222" s="160">
        <f>SUM(R223:R227)</f>
        <v>0</v>
      </c>
      <c r="S222" s="159"/>
      <c r="T222" s="161">
        <f>SUM(T223:T227)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4" t="s">
        <v>88</v>
      </c>
      <c r="AT222" s="162" t="s">
        <v>79</v>
      </c>
      <c r="AU222" s="162" t="s">
        <v>88</v>
      </c>
      <c r="AY222" s="154" t="s">
        <v>137</v>
      </c>
      <c r="BK222" s="163">
        <f>SUM(BK223:BK227)</f>
        <v>0</v>
      </c>
    </row>
    <row r="223" s="2" customFormat="1" ht="24.15" customHeight="1">
      <c r="A223" s="37"/>
      <c r="B223" s="166"/>
      <c r="C223" s="167" t="s">
        <v>244</v>
      </c>
      <c r="D223" s="167" t="s">
        <v>140</v>
      </c>
      <c r="E223" s="168" t="s">
        <v>275</v>
      </c>
      <c r="F223" s="169" t="s">
        <v>276</v>
      </c>
      <c r="G223" s="170" t="s">
        <v>277</v>
      </c>
      <c r="H223" s="171">
        <v>2.8330000000000002</v>
      </c>
      <c r="I223" s="172"/>
      <c r="J223" s="173">
        <f>ROUND(I223*H223,2)</f>
        <v>0</v>
      </c>
      <c r="K223" s="169" t="s">
        <v>1</v>
      </c>
      <c r="L223" s="38"/>
      <c r="M223" s="174" t="s">
        <v>1</v>
      </c>
      <c r="N223" s="175" t="s">
        <v>46</v>
      </c>
      <c r="O223" s="76"/>
      <c r="P223" s="176">
        <f>O223*H223</f>
        <v>0</v>
      </c>
      <c r="Q223" s="176">
        <v>0</v>
      </c>
      <c r="R223" s="176">
        <f>Q223*H223</f>
        <v>0</v>
      </c>
      <c r="S223" s="176">
        <v>0</v>
      </c>
      <c r="T223" s="17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78" t="s">
        <v>144</v>
      </c>
      <c r="AT223" s="178" t="s">
        <v>140</v>
      </c>
      <c r="AU223" s="178" t="s">
        <v>145</v>
      </c>
      <c r="AY223" s="18" t="s">
        <v>137</v>
      </c>
      <c r="BE223" s="179">
        <f>IF(N223="základní",J223,0)</f>
        <v>0</v>
      </c>
      <c r="BF223" s="179">
        <f>IF(N223="snížená",J223,0)</f>
        <v>0</v>
      </c>
      <c r="BG223" s="179">
        <f>IF(N223="zákl. přenesená",J223,0)</f>
        <v>0</v>
      </c>
      <c r="BH223" s="179">
        <f>IF(N223="sníž. přenesená",J223,0)</f>
        <v>0</v>
      </c>
      <c r="BI223" s="179">
        <f>IF(N223="nulová",J223,0)</f>
        <v>0</v>
      </c>
      <c r="BJ223" s="18" t="s">
        <v>145</v>
      </c>
      <c r="BK223" s="179">
        <f>ROUND(I223*H223,2)</f>
        <v>0</v>
      </c>
      <c r="BL223" s="18" t="s">
        <v>144</v>
      </c>
      <c r="BM223" s="178" t="s">
        <v>278</v>
      </c>
    </row>
    <row r="224" s="2" customFormat="1" ht="24.15" customHeight="1">
      <c r="A224" s="37"/>
      <c r="B224" s="166"/>
      <c r="C224" s="167" t="s">
        <v>249</v>
      </c>
      <c r="D224" s="167" t="s">
        <v>140</v>
      </c>
      <c r="E224" s="168" t="s">
        <v>279</v>
      </c>
      <c r="F224" s="169" t="s">
        <v>280</v>
      </c>
      <c r="G224" s="170" t="s">
        <v>277</v>
      </c>
      <c r="H224" s="171">
        <v>2.8330000000000002</v>
      </c>
      <c r="I224" s="172"/>
      <c r="J224" s="173">
        <f>ROUND(I224*H224,2)</f>
        <v>0</v>
      </c>
      <c r="K224" s="169" t="s">
        <v>1</v>
      </c>
      <c r="L224" s="38"/>
      <c r="M224" s="174" t="s">
        <v>1</v>
      </c>
      <c r="N224" s="175" t="s">
        <v>46</v>
      </c>
      <c r="O224" s="76"/>
      <c r="P224" s="176">
        <f>O224*H224</f>
        <v>0</v>
      </c>
      <c r="Q224" s="176">
        <v>0</v>
      </c>
      <c r="R224" s="176">
        <f>Q224*H224</f>
        <v>0</v>
      </c>
      <c r="S224" s="176">
        <v>0</v>
      </c>
      <c r="T224" s="17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78" t="s">
        <v>144</v>
      </c>
      <c r="AT224" s="178" t="s">
        <v>140</v>
      </c>
      <c r="AU224" s="178" t="s">
        <v>145</v>
      </c>
      <c r="AY224" s="18" t="s">
        <v>137</v>
      </c>
      <c r="BE224" s="179">
        <f>IF(N224="základní",J224,0)</f>
        <v>0</v>
      </c>
      <c r="BF224" s="179">
        <f>IF(N224="snížená",J224,0)</f>
        <v>0</v>
      </c>
      <c r="BG224" s="179">
        <f>IF(N224="zákl. přenesená",J224,0)</f>
        <v>0</v>
      </c>
      <c r="BH224" s="179">
        <f>IF(N224="sníž. přenesená",J224,0)</f>
        <v>0</v>
      </c>
      <c r="BI224" s="179">
        <f>IF(N224="nulová",J224,0)</f>
        <v>0</v>
      </c>
      <c r="BJ224" s="18" t="s">
        <v>145</v>
      </c>
      <c r="BK224" s="179">
        <f>ROUND(I224*H224,2)</f>
        <v>0</v>
      </c>
      <c r="BL224" s="18" t="s">
        <v>144</v>
      </c>
      <c r="BM224" s="178" t="s">
        <v>281</v>
      </c>
    </row>
    <row r="225" s="2" customFormat="1" ht="24.15" customHeight="1">
      <c r="A225" s="37"/>
      <c r="B225" s="166"/>
      <c r="C225" s="167" t="s">
        <v>282</v>
      </c>
      <c r="D225" s="167" t="s">
        <v>140</v>
      </c>
      <c r="E225" s="168" t="s">
        <v>283</v>
      </c>
      <c r="F225" s="169" t="s">
        <v>284</v>
      </c>
      <c r="G225" s="170" t="s">
        <v>277</v>
      </c>
      <c r="H225" s="171">
        <v>127.485</v>
      </c>
      <c r="I225" s="172"/>
      <c r="J225" s="173">
        <f>ROUND(I225*H225,2)</f>
        <v>0</v>
      </c>
      <c r="K225" s="169" t="s">
        <v>1</v>
      </c>
      <c r="L225" s="38"/>
      <c r="M225" s="174" t="s">
        <v>1</v>
      </c>
      <c r="N225" s="175" t="s">
        <v>46</v>
      </c>
      <c r="O225" s="76"/>
      <c r="P225" s="176">
        <f>O225*H225</f>
        <v>0</v>
      </c>
      <c r="Q225" s="176">
        <v>0</v>
      </c>
      <c r="R225" s="176">
        <f>Q225*H225</f>
        <v>0</v>
      </c>
      <c r="S225" s="176">
        <v>0</v>
      </c>
      <c r="T225" s="17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78" t="s">
        <v>144</v>
      </c>
      <c r="AT225" s="178" t="s">
        <v>140</v>
      </c>
      <c r="AU225" s="178" t="s">
        <v>145</v>
      </c>
      <c r="AY225" s="18" t="s">
        <v>137</v>
      </c>
      <c r="BE225" s="179">
        <f>IF(N225="základní",J225,0)</f>
        <v>0</v>
      </c>
      <c r="BF225" s="179">
        <f>IF(N225="snížená",J225,0)</f>
        <v>0</v>
      </c>
      <c r="BG225" s="179">
        <f>IF(N225="zákl. přenesená",J225,0)</f>
        <v>0</v>
      </c>
      <c r="BH225" s="179">
        <f>IF(N225="sníž. přenesená",J225,0)</f>
        <v>0</v>
      </c>
      <c r="BI225" s="179">
        <f>IF(N225="nulová",J225,0)</f>
        <v>0</v>
      </c>
      <c r="BJ225" s="18" t="s">
        <v>145</v>
      </c>
      <c r="BK225" s="179">
        <f>ROUND(I225*H225,2)</f>
        <v>0</v>
      </c>
      <c r="BL225" s="18" t="s">
        <v>144</v>
      </c>
      <c r="BM225" s="178" t="s">
        <v>285</v>
      </c>
    </row>
    <row r="226" s="14" customFormat="1">
      <c r="A226" s="14"/>
      <c r="B226" s="188"/>
      <c r="C226" s="14"/>
      <c r="D226" s="181" t="s">
        <v>147</v>
      </c>
      <c r="E226" s="14"/>
      <c r="F226" s="190" t="s">
        <v>286</v>
      </c>
      <c r="G226" s="14"/>
      <c r="H226" s="191">
        <v>127.485</v>
      </c>
      <c r="I226" s="192"/>
      <c r="J226" s="14"/>
      <c r="K226" s="14"/>
      <c r="L226" s="188"/>
      <c r="M226" s="193"/>
      <c r="N226" s="194"/>
      <c r="O226" s="194"/>
      <c r="P226" s="194"/>
      <c r="Q226" s="194"/>
      <c r="R226" s="194"/>
      <c r="S226" s="194"/>
      <c r="T226" s="19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89" t="s">
        <v>147</v>
      </c>
      <c r="AU226" s="189" t="s">
        <v>145</v>
      </c>
      <c r="AV226" s="14" t="s">
        <v>145</v>
      </c>
      <c r="AW226" s="14" t="s">
        <v>3</v>
      </c>
      <c r="AX226" s="14" t="s">
        <v>88</v>
      </c>
      <c r="AY226" s="189" t="s">
        <v>137</v>
      </c>
    </row>
    <row r="227" s="2" customFormat="1" ht="24.15" customHeight="1">
      <c r="A227" s="37"/>
      <c r="B227" s="166"/>
      <c r="C227" s="167" t="s">
        <v>287</v>
      </c>
      <c r="D227" s="167" t="s">
        <v>140</v>
      </c>
      <c r="E227" s="168" t="s">
        <v>288</v>
      </c>
      <c r="F227" s="169" t="s">
        <v>289</v>
      </c>
      <c r="G227" s="170" t="s">
        <v>277</v>
      </c>
      <c r="H227" s="171">
        <v>2.8330000000000002</v>
      </c>
      <c r="I227" s="172"/>
      <c r="J227" s="173">
        <f>ROUND(I227*H227,2)</f>
        <v>0</v>
      </c>
      <c r="K227" s="169" t="s">
        <v>1</v>
      </c>
      <c r="L227" s="38"/>
      <c r="M227" s="174" t="s">
        <v>1</v>
      </c>
      <c r="N227" s="175" t="s">
        <v>46</v>
      </c>
      <c r="O227" s="76"/>
      <c r="P227" s="176">
        <f>O227*H227</f>
        <v>0</v>
      </c>
      <c r="Q227" s="176">
        <v>0</v>
      </c>
      <c r="R227" s="176">
        <f>Q227*H227</f>
        <v>0</v>
      </c>
      <c r="S227" s="176">
        <v>0</v>
      </c>
      <c r="T227" s="17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78" t="s">
        <v>144</v>
      </c>
      <c r="AT227" s="178" t="s">
        <v>140</v>
      </c>
      <c r="AU227" s="178" t="s">
        <v>145</v>
      </c>
      <c r="AY227" s="18" t="s">
        <v>137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18" t="s">
        <v>145</v>
      </c>
      <c r="BK227" s="179">
        <f>ROUND(I227*H227,2)</f>
        <v>0</v>
      </c>
      <c r="BL227" s="18" t="s">
        <v>144</v>
      </c>
      <c r="BM227" s="178" t="s">
        <v>290</v>
      </c>
    </row>
    <row r="228" s="12" customFormat="1" ht="22.8" customHeight="1">
      <c r="A228" s="12"/>
      <c r="B228" s="153"/>
      <c r="C228" s="12"/>
      <c r="D228" s="154" t="s">
        <v>79</v>
      </c>
      <c r="E228" s="164" t="s">
        <v>291</v>
      </c>
      <c r="F228" s="164" t="s">
        <v>292</v>
      </c>
      <c r="G228" s="12"/>
      <c r="H228" s="12"/>
      <c r="I228" s="156"/>
      <c r="J228" s="165">
        <f>BK228</f>
        <v>0</v>
      </c>
      <c r="K228" s="12"/>
      <c r="L228" s="153"/>
      <c r="M228" s="158"/>
      <c r="N228" s="159"/>
      <c r="O228" s="159"/>
      <c r="P228" s="160">
        <f>P229</f>
        <v>0</v>
      </c>
      <c r="Q228" s="159"/>
      <c r="R228" s="160">
        <f>R229</f>
        <v>0</v>
      </c>
      <c r="S228" s="159"/>
      <c r="T228" s="161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54" t="s">
        <v>88</v>
      </c>
      <c r="AT228" s="162" t="s">
        <v>79</v>
      </c>
      <c r="AU228" s="162" t="s">
        <v>88</v>
      </c>
      <c r="AY228" s="154" t="s">
        <v>137</v>
      </c>
      <c r="BK228" s="163">
        <f>BK229</f>
        <v>0</v>
      </c>
    </row>
    <row r="229" s="2" customFormat="1" ht="14.4" customHeight="1">
      <c r="A229" s="37"/>
      <c r="B229" s="166"/>
      <c r="C229" s="167" t="s">
        <v>293</v>
      </c>
      <c r="D229" s="167" t="s">
        <v>140</v>
      </c>
      <c r="E229" s="168" t="s">
        <v>294</v>
      </c>
      <c r="F229" s="169" t="s">
        <v>295</v>
      </c>
      <c r="G229" s="170" t="s">
        <v>277</v>
      </c>
      <c r="H229" s="171">
        <v>5.4020000000000001</v>
      </c>
      <c r="I229" s="172"/>
      <c r="J229" s="173">
        <f>ROUND(I229*H229,2)</f>
        <v>0</v>
      </c>
      <c r="K229" s="169" t="s">
        <v>1</v>
      </c>
      <c r="L229" s="38"/>
      <c r="M229" s="174" t="s">
        <v>1</v>
      </c>
      <c r="N229" s="175" t="s">
        <v>46</v>
      </c>
      <c r="O229" s="76"/>
      <c r="P229" s="176">
        <f>O229*H229</f>
        <v>0</v>
      </c>
      <c r="Q229" s="176">
        <v>0</v>
      </c>
      <c r="R229" s="176">
        <f>Q229*H229</f>
        <v>0</v>
      </c>
      <c r="S229" s="176">
        <v>0</v>
      </c>
      <c r="T229" s="17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78" t="s">
        <v>144</v>
      </c>
      <c r="AT229" s="178" t="s">
        <v>140</v>
      </c>
      <c r="AU229" s="178" t="s">
        <v>145</v>
      </c>
      <c r="AY229" s="18" t="s">
        <v>137</v>
      </c>
      <c r="BE229" s="179">
        <f>IF(N229="základní",J229,0)</f>
        <v>0</v>
      </c>
      <c r="BF229" s="179">
        <f>IF(N229="snížená",J229,0)</f>
        <v>0</v>
      </c>
      <c r="BG229" s="179">
        <f>IF(N229="zákl. přenesená",J229,0)</f>
        <v>0</v>
      </c>
      <c r="BH229" s="179">
        <f>IF(N229="sníž. přenesená",J229,0)</f>
        <v>0</v>
      </c>
      <c r="BI229" s="179">
        <f>IF(N229="nulová",J229,0)</f>
        <v>0</v>
      </c>
      <c r="BJ229" s="18" t="s">
        <v>145</v>
      </c>
      <c r="BK229" s="179">
        <f>ROUND(I229*H229,2)</f>
        <v>0</v>
      </c>
      <c r="BL229" s="18" t="s">
        <v>144</v>
      </c>
      <c r="BM229" s="178" t="s">
        <v>296</v>
      </c>
    </row>
    <row r="230" s="12" customFormat="1" ht="25.92" customHeight="1">
      <c r="A230" s="12"/>
      <c r="B230" s="153"/>
      <c r="C230" s="12"/>
      <c r="D230" s="154" t="s">
        <v>79</v>
      </c>
      <c r="E230" s="155" t="s">
        <v>297</v>
      </c>
      <c r="F230" s="155" t="s">
        <v>298</v>
      </c>
      <c r="G230" s="12"/>
      <c r="H230" s="12"/>
      <c r="I230" s="156"/>
      <c r="J230" s="157">
        <f>BK230</f>
        <v>0</v>
      </c>
      <c r="K230" s="12"/>
      <c r="L230" s="153"/>
      <c r="M230" s="158"/>
      <c r="N230" s="159"/>
      <c r="O230" s="159"/>
      <c r="P230" s="160">
        <f>P231+P244+P250+P259+P278+P286+P295+P301+P319+P336+P343+P355+P357</f>
        <v>0</v>
      </c>
      <c r="Q230" s="159"/>
      <c r="R230" s="160">
        <f>R231+R244+R250+R259+R278+R286+R295+R301+R319+R336+R343+R355+R357</f>
        <v>1.9298259099999999</v>
      </c>
      <c r="S230" s="159"/>
      <c r="T230" s="161">
        <f>T231+T244+T250+T259+T278+T286+T295+T301+T319+T336+T343+T355+T357</f>
        <v>0.86777702000000001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54" t="s">
        <v>145</v>
      </c>
      <c r="AT230" s="162" t="s">
        <v>79</v>
      </c>
      <c r="AU230" s="162" t="s">
        <v>80</v>
      </c>
      <c r="AY230" s="154" t="s">
        <v>137</v>
      </c>
      <c r="BK230" s="163">
        <f>BK231+BK244+BK250+BK259+BK278+BK286+BK295+BK301+BK319+BK336+BK343+BK355+BK357</f>
        <v>0</v>
      </c>
    </row>
    <row r="231" s="12" customFormat="1" ht="22.8" customHeight="1">
      <c r="A231" s="12"/>
      <c r="B231" s="153"/>
      <c r="C231" s="12"/>
      <c r="D231" s="154" t="s">
        <v>79</v>
      </c>
      <c r="E231" s="164" t="s">
        <v>299</v>
      </c>
      <c r="F231" s="164" t="s">
        <v>300</v>
      </c>
      <c r="G231" s="12"/>
      <c r="H231" s="12"/>
      <c r="I231" s="156"/>
      <c r="J231" s="165">
        <f>BK231</f>
        <v>0</v>
      </c>
      <c r="K231" s="12"/>
      <c r="L231" s="153"/>
      <c r="M231" s="158"/>
      <c r="N231" s="159"/>
      <c r="O231" s="159"/>
      <c r="P231" s="160">
        <f>SUM(P232:P243)</f>
        <v>0</v>
      </c>
      <c r="Q231" s="159"/>
      <c r="R231" s="160">
        <f>SUM(R232:R243)</f>
        <v>0.16348251000000003</v>
      </c>
      <c r="S231" s="159"/>
      <c r="T231" s="161">
        <f>SUM(T232:T243)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54" t="s">
        <v>145</v>
      </c>
      <c r="AT231" s="162" t="s">
        <v>79</v>
      </c>
      <c r="AU231" s="162" t="s">
        <v>88</v>
      </c>
      <c r="AY231" s="154" t="s">
        <v>137</v>
      </c>
      <c r="BK231" s="163">
        <f>SUM(BK232:BK243)</f>
        <v>0</v>
      </c>
    </row>
    <row r="232" s="2" customFormat="1" ht="24.15" customHeight="1">
      <c r="A232" s="37"/>
      <c r="B232" s="166"/>
      <c r="C232" s="167" t="s">
        <v>301</v>
      </c>
      <c r="D232" s="167" t="s">
        <v>140</v>
      </c>
      <c r="E232" s="168" t="s">
        <v>302</v>
      </c>
      <c r="F232" s="169" t="s">
        <v>303</v>
      </c>
      <c r="G232" s="170" t="s">
        <v>143</v>
      </c>
      <c r="H232" s="171">
        <v>15.800000000000001</v>
      </c>
      <c r="I232" s="172"/>
      <c r="J232" s="173">
        <f>ROUND(I232*H232,2)</f>
        <v>0</v>
      </c>
      <c r="K232" s="169" t="s">
        <v>1</v>
      </c>
      <c r="L232" s="38"/>
      <c r="M232" s="174" t="s">
        <v>1</v>
      </c>
      <c r="N232" s="175" t="s">
        <v>46</v>
      </c>
      <c r="O232" s="76"/>
      <c r="P232" s="176">
        <f>O232*H232</f>
        <v>0</v>
      </c>
      <c r="Q232" s="176">
        <v>0.0060000000000000001</v>
      </c>
      <c r="R232" s="176">
        <f>Q232*H232</f>
        <v>0.094800000000000009</v>
      </c>
      <c r="S232" s="176">
        <v>0</v>
      </c>
      <c r="T232" s="17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78" t="s">
        <v>144</v>
      </c>
      <c r="AT232" s="178" t="s">
        <v>140</v>
      </c>
      <c r="AU232" s="178" t="s">
        <v>145</v>
      </c>
      <c r="AY232" s="18" t="s">
        <v>137</v>
      </c>
      <c r="BE232" s="179">
        <f>IF(N232="základní",J232,0)</f>
        <v>0</v>
      </c>
      <c r="BF232" s="179">
        <f>IF(N232="snížená",J232,0)</f>
        <v>0</v>
      </c>
      <c r="BG232" s="179">
        <f>IF(N232="zákl. přenesená",J232,0)</f>
        <v>0</v>
      </c>
      <c r="BH232" s="179">
        <f>IF(N232="sníž. přenesená",J232,0)</f>
        <v>0</v>
      </c>
      <c r="BI232" s="179">
        <f>IF(N232="nulová",J232,0)</f>
        <v>0</v>
      </c>
      <c r="BJ232" s="18" t="s">
        <v>145</v>
      </c>
      <c r="BK232" s="179">
        <f>ROUND(I232*H232,2)</f>
        <v>0</v>
      </c>
      <c r="BL232" s="18" t="s">
        <v>144</v>
      </c>
      <c r="BM232" s="178" t="s">
        <v>304</v>
      </c>
    </row>
    <row r="233" s="13" customFormat="1">
      <c r="A233" s="13"/>
      <c r="B233" s="180"/>
      <c r="C233" s="13"/>
      <c r="D233" s="181" t="s">
        <v>147</v>
      </c>
      <c r="E233" s="182" t="s">
        <v>1</v>
      </c>
      <c r="F233" s="183" t="s">
        <v>305</v>
      </c>
      <c r="G233" s="13"/>
      <c r="H233" s="182" t="s">
        <v>1</v>
      </c>
      <c r="I233" s="184"/>
      <c r="J233" s="13"/>
      <c r="K233" s="13"/>
      <c r="L233" s="180"/>
      <c r="M233" s="185"/>
      <c r="N233" s="186"/>
      <c r="O233" s="186"/>
      <c r="P233" s="186"/>
      <c r="Q233" s="186"/>
      <c r="R233" s="186"/>
      <c r="S233" s="186"/>
      <c r="T233" s="18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2" t="s">
        <v>147</v>
      </c>
      <c r="AU233" s="182" t="s">
        <v>145</v>
      </c>
      <c r="AV233" s="13" t="s">
        <v>88</v>
      </c>
      <c r="AW233" s="13" t="s">
        <v>36</v>
      </c>
      <c r="AX233" s="13" t="s">
        <v>80</v>
      </c>
      <c r="AY233" s="182" t="s">
        <v>137</v>
      </c>
    </row>
    <row r="234" s="14" customFormat="1">
      <c r="A234" s="14"/>
      <c r="B234" s="188"/>
      <c r="C234" s="14"/>
      <c r="D234" s="181" t="s">
        <v>147</v>
      </c>
      <c r="E234" s="189" t="s">
        <v>1</v>
      </c>
      <c r="F234" s="190" t="s">
        <v>306</v>
      </c>
      <c r="G234" s="14"/>
      <c r="H234" s="191">
        <v>15.800000000000001</v>
      </c>
      <c r="I234" s="192"/>
      <c r="J234" s="14"/>
      <c r="K234" s="14"/>
      <c r="L234" s="188"/>
      <c r="M234" s="193"/>
      <c r="N234" s="194"/>
      <c r="O234" s="194"/>
      <c r="P234" s="194"/>
      <c r="Q234" s="194"/>
      <c r="R234" s="194"/>
      <c r="S234" s="194"/>
      <c r="T234" s="19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89" t="s">
        <v>147</v>
      </c>
      <c r="AU234" s="189" t="s">
        <v>145</v>
      </c>
      <c r="AV234" s="14" t="s">
        <v>145</v>
      </c>
      <c r="AW234" s="14" t="s">
        <v>36</v>
      </c>
      <c r="AX234" s="14" t="s">
        <v>80</v>
      </c>
      <c r="AY234" s="189" t="s">
        <v>137</v>
      </c>
    </row>
    <row r="235" s="15" customFormat="1">
      <c r="A235" s="15"/>
      <c r="B235" s="196"/>
      <c r="C235" s="15"/>
      <c r="D235" s="181" t="s">
        <v>147</v>
      </c>
      <c r="E235" s="197" t="s">
        <v>1</v>
      </c>
      <c r="F235" s="198" t="s">
        <v>150</v>
      </c>
      <c r="G235" s="15"/>
      <c r="H235" s="199">
        <v>15.800000000000001</v>
      </c>
      <c r="I235" s="200"/>
      <c r="J235" s="15"/>
      <c r="K235" s="15"/>
      <c r="L235" s="196"/>
      <c r="M235" s="201"/>
      <c r="N235" s="202"/>
      <c r="O235" s="202"/>
      <c r="P235" s="202"/>
      <c r="Q235" s="202"/>
      <c r="R235" s="202"/>
      <c r="S235" s="202"/>
      <c r="T235" s="20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197" t="s">
        <v>147</v>
      </c>
      <c r="AU235" s="197" t="s">
        <v>145</v>
      </c>
      <c r="AV235" s="15" t="s">
        <v>144</v>
      </c>
      <c r="AW235" s="15" t="s">
        <v>36</v>
      </c>
      <c r="AX235" s="15" t="s">
        <v>88</v>
      </c>
      <c r="AY235" s="197" t="s">
        <v>137</v>
      </c>
    </row>
    <row r="236" s="2" customFormat="1" ht="24.15" customHeight="1">
      <c r="A236" s="37"/>
      <c r="B236" s="166"/>
      <c r="C236" s="167" t="s">
        <v>278</v>
      </c>
      <c r="D236" s="167" t="s">
        <v>140</v>
      </c>
      <c r="E236" s="168" t="s">
        <v>307</v>
      </c>
      <c r="F236" s="169" t="s">
        <v>308</v>
      </c>
      <c r="G236" s="170" t="s">
        <v>143</v>
      </c>
      <c r="H236" s="171">
        <v>11.241</v>
      </c>
      <c r="I236" s="172"/>
      <c r="J236" s="173">
        <f>ROUND(I236*H236,2)</f>
        <v>0</v>
      </c>
      <c r="K236" s="169" t="s">
        <v>1</v>
      </c>
      <c r="L236" s="38"/>
      <c r="M236" s="174" t="s">
        <v>1</v>
      </c>
      <c r="N236" s="175" t="s">
        <v>46</v>
      </c>
      <c r="O236" s="76"/>
      <c r="P236" s="176">
        <f>O236*H236</f>
        <v>0</v>
      </c>
      <c r="Q236" s="176">
        <v>0.00611</v>
      </c>
      <c r="R236" s="176">
        <f>Q236*H236</f>
        <v>0.068682510000000002</v>
      </c>
      <c r="S236" s="176">
        <v>0</v>
      </c>
      <c r="T236" s="17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78" t="s">
        <v>144</v>
      </c>
      <c r="AT236" s="178" t="s">
        <v>140</v>
      </c>
      <c r="AU236" s="178" t="s">
        <v>145</v>
      </c>
      <c r="AY236" s="18" t="s">
        <v>137</v>
      </c>
      <c r="BE236" s="179">
        <f>IF(N236="základní",J236,0)</f>
        <v>0</v>
      </c>
      <c r="BF236" s="179">
        <f>IF(N236="snížená",J236,0)</f>
        <v>0</v>
      </c>
      <c r="BG236" s="179">
        <f>IF(N236="zákl. přenesená",J236,0)</f>
        <v>0</v>
      </c>
      <c r="BH236" s="179">
        <f>IF(N236="sníž. přenesená",J236,0)</f>
        <v>0</v>
      </c>
      <c r="BI236" s="179">
        <f>IF(N236="nulová",J236,0)</f>
        <v>0</v>
      </c>
      <c r="BJ236" s="18" t="s">
        <v>145</v>
      </c>
      <c r="BK236" s="179">
        <f>ROUND(I236*H236,2)</f>
        <v>0</v>
      </c>
      <c r="BL236" s="18" t="s">
        <v>144</v>
      </c>
      <c r="BM236" s="178" t="s">
        <v>309</v>
      </c>
    </row>
    <row r="237" s="13" customFormat="1">
      <c r="A237" s="13"/>
      <c r="B237" s="180"/>
      <c r="C237" s="13"/>
      <c r="D237" s="181" t="s">
        <v>147</v>
      </c>
      <c r="E237" s="182" t="s">
        <v>1</v>
      </c>
      <c r="F237" s="183" t="s">
        <v>227</v>
      </c>
      <c r="G237" s="13"/>
      <c r="H237" s="182" t="s">
        <v>1</v>
      </c>
      <c r="I237" s="184"/>
      <c r="J237" s="13"/>
      <c r="K237" s="13"/>
      <c r="L237" s="180"/>
      <c r="M237" s="185"/>
      <c r="N237" s="186"/>
      <c r="O237" s="186"/>
      <c r="P237" s="186"/>
      <c r="Q237" s="186"/>
      <c r="R237" s="186"/>
      <c r="S237" s="186"/>
      <c r="T237" s="18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2" t="s">
        <v>147</v>
      </c>
      <c r="AU237" s="182" t="s">
        <v>145</v>
      </c>
      <c r="AV237" s="13" t="s">
        <v>88</v>
      </c>
      <c r="AW237" s="13" t="s">
        <v>36</v>
      </c>
      <c r="AX237" s="13" t="s">
        <v>80</v>
      </c>
      <c r="AY237" s="182" t="s">
        <v>137</v>
      </c>
    </row>
    <row r="238" s="14" customFormat="1">
      <c r="A238" s="14"/>
      <c r="B238" s="188"/>
      <c r="C238" s="14"/>
      <c r="D238" s="181" t="s">
        <v>147</v>
      </c>
      <c r="E238" s="189" t="s">
        <v>1</v>
      </c>
      <c r="F238" s="190" t="s">
        <v>310</v>
      </c>
      <c r="G238" s="14"/>
      <c r="H238" s="191">
        <v>5.2800000000000002</v>
      </c>
      <c r="I238" s="192"/>
      <c r="J238" s="14"/>
      <c r="K238" s="14"/>
      <c r="L238" s="188"/>
      <c r="M238" s="193"/>
      <c r="N238" s="194"/>
      <c r="O238" s="194"/>
      <c r="P238" s="194"/>
      <c r="Q238" s="194"/>
      <c r="R238" s="194"/>
      <c r="S238" s="194"/>
      <c r="T238" s="19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89" t="s">
        <v>147</v>
      </c>
      <c r="AU238" s="189" t="s">
        <v>145</v>
      </c>
      <c r="AV238" s="14" t="s">
        <v>145</v>
      </c>
      <c r="AW238" s="14" t="s">
        <v>36</v>
      </c>
      <c r="AX238" s="14" t="s">
        <v>80</v>
      </c>
      <c r="AY238" s="189" t="s">
        <v>137</v>
      </c>
    </row>
    <row r="239" s="14" customFormat="1">
      <c r="A239" s="14"/>
      <c r="B239" s="188"/>
      <c r="C239" s="14"/>
      <c r="D239" s="181" t="s">
        <v>147</v>
      </c>
      <c r="E239" s="189" t="s">
        <v>1</v>
      </c>
      <c r="F239" s="190" t="s">
        <v>311</v>
      </c>
      <c r="G239" s="14"/>
      <c r="H239" s="191">
        <v>3.621</v>
      </c>
      <c r="I239" s="192"/>
      <c r="J239" s="14"/>
      <c r="K239" s="14"/>
      <c r="L239" s="188"/>
      <c r="M239" s="193"/>
      <c r="N239" s="194"/>
      <c r="O239" s="194"/>
      <c r="P239" s="194"/>
      <c r="Q239" s="194"/>
      <c r="R239" s="194"/>
      <c r="S239" s="194"/>
      <c r="T239" s="19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89" t="s">
        <v>147</v>
      </c>
      <c r="AU239" s="189" t="s">
        <v>145</v>
      </c>
      <c r="AV239" s="14" t="s">
        <v>145</v>
      </c>
      <c r="AW239" s="14" t="s">
        <v>36</v>
      </c>
      <c r="AX239" s="14" t="s">
        <v>80</v>
      </c>
      <c r="AY239" s="189" t="s">
        <v>137</v>
      </c>
    </row>
    <row r="240" s="13" customFormat="1">
      <c r="A240" s="13"/>
      <c r="B240" s="180"/>
      <c r="C240" s="13"/>
      <c r="D240" s="181" t="s">
        <v>147</v>
      </c>
      <c r="E240" s="182" t="s">
        <v>1</v>
      </c>
      <c r="F240" s="183" t="s">
        <v>312</v>
      </c>
      <c r="G240" s="13"/>
      <c r="H240" s="182" t="s">
        <v>1</v>
      </c>
      <c r="I240" s="184"/>
      <c r="J240" s="13"/>
      <c r="K240" s="13"/>
      <c r="L240" s="180"/>
      <c r="M240" s="185"/>
      <c r="N240" s="186"/>
      <c r="O240" s="186"/>
      <c r="P240" s="186"/>
      <c r="Q240" s="186"/>
      <c r="R240" s="186"/>
      <c r="S240" s="186"/>
      <c r="T240" s="18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2" t="s">
        <v>147</v>
      </c>
      <c r="AU240" s="182" t="s">
        <v>145</v>
      </c>
      <c r="AV240" s="13" t="s">
        <v>88</v>
      </c>
      <c r="AW240" s="13" t="s">
        <v>36</v>
      </c>
      <c r="AX240" s="13" t="s">
        <v>80</v>
      </c>
      <c r="AY240" s="182" t="s">
        <v>137</v>
      </c>
    </row>
    <row r="241" s="14" customFormat="1">
      <c r="A241" s="14"/>
      <c r="B241" s="188"/>
      <c r="C241" s="14"/>
      <c r="D241" s="181" t="s">
        <v>147</v>
      </c>
      <c r="E241" s="189" t="s">
        <v>1</v>
      </c>
      <c r="F241" s="190" t="s">
        <v>313</v>
      </c>
      <c r="G241" s="14"/>
      <c r="H241" s="191">
        <v>2.3399999999999999</v>
      </c>
      <c r="I241" s="192"/>
      <c r="J241" s="14"/>
      <c r="K241" s="14"/>
      <c r="L241" s="188"/>
      <c r="M241" s="193"/>
      <c r="N241" s="194"/>
      <c r="O241" s="194"/>
      <c r="P241" s="194"/>
      <c r="Q241" s="194"/>
      <c r="R241" s="194"/>
      <c r="S241" s="194"/>
      <c r="T241" s="19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89" t="s">
        <v>147</v>
      </c>
      <c r="AU241" s="189" t="s">
        <v>145</v>
      </c>
      <c r="AV241" s="14" t="s">
        <v>145</v>
      </c>
      <c r="AW241" s="14" t="s">
        <v>36</v>
      </c>
      <c r="AX241" s="14" t="s">
        <v>80</v>
      </c>
      <c r="AY241" s="189" t="s">
        <v>137</v>
      </c>
    </row>
    <row r="242" s="15" customFormat="1">
      <c r="A242" s="15"/>
      <c r="B242" s="196"/>
      <c r="C242" s="15"/>
      <c r="D242" s="181" t="s">
        <v>147</v>
      </c>
      <c r="E242" s="197" t="s">
        <v>1</v>
      </c>
      <c r="F242" s="198" t="s">
        <v>150</v>
      </c>
      <c r="G242" s="15"/>
      <c r="H242" s="199">
        <v>11.241</v>
      </c>
      <c r="I242" s="200"/>
      <c r="J242" s="15"/>
      <c r="K242" s="15"/>
      <c r="L242" s="196"/>
      <c r="M242" s="201"/>
      <c r="N242" s="202"/>
      <c r="O242" s="202"/>
      <c r="P242" s="202"/>
      <c r="Q242" s="202"/>
      <c r="R242" s="202"/>
      <c r="S242" s="202"/>
      <c r="T242" s="20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197" t="s">
        <v>147</v>
      </c>
      <c r="AU242" s="197" t="s">
        <v>145</v>
      </c>
      <c r="AV242" s="15" t="s">
        <v>144</v>
      </c>
      <c r="AW242" s="15" t="s">
        <v>36</v>
      </c>
      <c r="AX242" s="15" t="s">
        <v>88</v>
      </c>
      <c r="AY242" s="197" t="s">
        <v>137</v>
      </c>
    </row>
    <row r="243" s="2" customFormat="1" ht="24.15" customHeight="1">
      <c r="A243" s="37"/>
      <c r="B243" s="166"/>
      <c r="C243" s="167" t="s">
        <v>281</v>
      </c>
      <c r="D243" s="167" t="s">
        <v>140</v>
      </c>
      <c r="E243" s="168" t="s">
        <v>314</v>
      </c>
      <c r="F243" s="169" t="s">
        <v>315</v>
      </c>
      <c r="G243" s="170" t="s">
        <v>316</v>
      </c>
      <c r="H243" s="204"/>
      <c r="I243" s="172"/>
      <c r="J243" s="173">
        <f>ROUND(I243*H243,2)</f>
        <v>0</v>
      </c>
      <c r="K243" s="169" t="s">
        <v>1</v>
      </c>
      <c r="L243" s="38"/>
      <c r="M243" s="174" t="s">
        <v>1</v>
      </c>
      <c r="N243" s="175" t="s">
        <v>46</v>
      </c>
      <c r="O243" s="76"/>
      <c r="P243" s="176">
        <f>O243*H243</f>
        <v>0</v>
      </c>
      <c r="Q243" s="176">
        <v>0</v>
      </c>
      <c r="R243" s="176">
        <f>Q243*H243</f>
        <v>0</v>
      </c>
      <c r="S243" s="176">
        <v>0</v>
      </c>
      <c r="T243" s="17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78" t="s">
        <v>144</v>
      </c>
      <c r="AT243" s="178" t="s">
        <v>140</v>
      </c>
      <c r="AU243" s="178" t="s">
        <v>145</v>
      </c>
      <c r="AY243" s="18" t="s">
        <v>137</v>
      </c>
      <c r="BE243" s="179">
        <f>IF(N243="základní",J243,0)</f>
        <v>0</v>
      </c>
      <c r="BF243" s="179">
        <f>IF(N243="snížená",J243,0)</f>
        <v>0</v>
      </c>
      <c r="BG243" s="179">
        <f>IF(N243="zákl. přenesená",J243,0)</f>
        <v>0</v>
      </c>
      <c r="BH243" s="179">
        <f>IF(N243="sníž. přenesená",J243,0)</f>
        <v>0</v>
      </c>
      <c r="BI243" s="179">
        <f>IF(N243="nulová",J243,0)</f>
        <v>0</v>
      </c>
      <c r="BJ243" s="18" t="s">
        <v>145</v>
      </c>
      <c r="BK243" s="179">
        <f>ROUND(I243*H243,2)</f>
        <v>0</v>
      </c>
      <c r="BL243" s="18" t="s">
        <v>144</v>
      </c>
      <c r="BM243" s="178" t="s">
        <v>317</v>
      </c>
    </row>
    <row r="244" s="12" customFormat="1" ht="22.8" customHeight="1">
      <c r="A244" s="12"/>
      <c r="B244" s="153"/>
      <c r="C244" s="12"/>
      <c r="D244" s="154" t="s">
        <v>79</v>
      </c>
      <c r="E244" s="164" t="s">
        <v>318</v>
      </c>
      <c r="F244" s="164" t="s">
        <v>319</v>
      </c>
      <c r="G244" s="12"/>
      <c r="H244" s="12"/>
      <c r="I244" s="156"/>
      <c r="J244" s="165">
        <f>BK244</f>
        <v>0</v>
      </c>
      <c r="K244" s="12"/>
      <c r="L244" s="153"/>
      <c r="M244" s="158"/>
      <c r="N244" s="159"/>
      <c r="O244" s="159"/>
      <c r="P244" s="160">
        <f>SUM(P245:P249)</f>
        <v>0</v>
      </c>
      <c r="Q244" s="159"/>
      <c r="R244" s="160">
        <f>SUM(R245:R249)</f>
        <v>0.0018800000000000002</v>
      </c>
      <c r="S244" s="159"/>
      <c r="T244" s="161">
        <f>SUM(T245:T249)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54" t="s">
        <v>145</v>
      </c>
      <c r="AT244" s="162" t="s">
        <v>79</v>
      </c>
      <c r="AU244" s="162" t="s">
        <v>88</v>
      </c>
      <c r="AY244" s="154" t="s">
        <v>137</v>
      </c>
      <c r="BK244" s="163">
        <f>SUM(BK245:BK249)</f>
        <v>0</v>
      </c>
    </row>
    <row r="245" s="2" customFormat="1" ht="24.15" customHeight="1">
      <c r="A245" s="37"/>
      <c r="B245" s="166"/>
      <c r="C245" s="167" t="s">
        <v>285</v>
      </c>
      <c r="D245" s="167" t="s">
        <v>140</v>
      </c>
      <c r="E245" s="168" t="s">
        <v>320</v>
      </c>
      <c r="F245" s="169" t="s">
        <v>321</v>
      </c>
      <c r="G245" s="170" t="s">
        <v>263</v>
      </c>
      <c r="H245" s="171">
        <v>1</v>
      </c>
      <c r="I245" s="172"/>
      <c r="J245" s="173">
        <f>ROUND(I245*H245,2)</f>
        <v>0</v>
      </c>
      <c r="K245" s="169" t="s">
        <v>1</v>
      </c>
      <c r="L245" s="38"/>
      <c r="M245" s="174" t="s">
        <v>1</v>
      </c>
      <c r="N245" s="175" t="s">
        <v>46</v>
      </c>
      <c r="O245" s="76"/>
      <c r="P245" s="176">
        <f>O245*H245</f>
        <v>0</v>
      </c>
      <c r="Q245" s="176">
        <v>0.0012600000000000001</v>
      </c>
      <c r="R245" s="176">
        <f>Q245*H245</f>
        <v>0.0012600000000000001</v>
      </c>
      <c r="S245" s="176">
        <v>0</v>
      </c>
      <c r="T245" s="17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78" t="s">
        <v>144</v>
      </c>
      <c r="AT245" s="178" t="s">
        <v>140</v>
      </c>
      <c r="AU245" s="178" t="s">
        <v>145</v>
      </c>
      <c r="AY245" s="18" t="s">
        <v>137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8" t="s">
        <v>145</v>
      </c>
      <c r="BK245" s="179">
        <f>ROUND(I245*H245,2)</f>
        <v>0</v>
      </c>
      <c r="BL245" s="18" t="s">
        <v>144</v>
      </c>
      <c r="BM245" s="178" t="s">
        <v>322</v>
      </c>
    </row>
    <row r="246" s="2" customFormat="1" ht="24.15" customHeight="1">
      <c r="A246" s="37"/>
      <c r="B246" s="166"/>
      <c r="C246" s="167" t="s">
        <v>323</v>
      </c>
      <c r="D246" s="167" t="s">
        <v>140</v>
      </c>
      <c r="E246" s="168" t="s">
        <v>324</v>
      </c>
      <c r="F246" s="169" t="s">
        <v>325</v>
      </c>
      <c r="G246" s="170" t="s">
        <v>263</v>
      </c>
      <c r="H246" s="171">
        <v>1</v>
      </c>
      <c r="I246" s="172"/>
      <c r="J246" s="173">
        <f>ROUND(I246*H246,2)</f>
        <v>0</v>
      </c>
      <c r="K246" s="169" t="s">
        <v>1</v>
      </c>
      <c r="L246" s="38"/>
      <c r="M246" s="174" t="s">
        <v>1</v>
      </c>
      <c r="N246" s="175" t="s">
        <v>46</v>
      </c>
      <c r="O246" s="76"/>
      <c r="P246" s="176">
        <f>O246*H246</f>
        <v>0</v>
      </c>
      <c r="Q246" s="176">
        <v>0</v>
      </c>
      <c r="R246" s="176">
        <f>Q246*H246</f>
        <v>0</v>
      </c>
      <c r="S246" s="176">
        <v>0</v>
      </c>
      <c r="T246" s="17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78" t="s">
        <v>144</v>
      </c>
      <c r="AT246" s="178" t="s">
        <v>140</v>
      </c>
      <c r="AU246" s="178" t="s">
        <v>145</v>
      </c>
      <c r="AY246" s="18" t="s">
        <v>137</v>
      </c>
      <c r="BE246" s="179">
        <f>IF(N246="základní",J246,0)</f>
        <v>0</v>
      </c>
      <c r="BF246" s="179">
        <f>IF(N246="snížená",J246,0)</f>
        <v>0</v>
      </c>
      <c r="BG246" s="179">
        <f>IF(N246="zákl. přenesená",J246,0)</f>
        <v>0</v>
      </c>
      <c r="BH246" s="179">
        <f>IF(N246="sníž. přenesená",J246,0)</f>
        <v>0</v>
      </c>
      <c r="BI246" s="179">
        <f>IF(N246="nulová",J246,0)</f>
        <v>0</v>
      </c>
      <c r="BJ246" s="18" t="s">
        <v>145</v>
      </c>
      <c r="BK246" s="179">
        <f>ROUND(I246*H246,2)</f>
        <v>0</v>
      </c>
      <c r="BL246" s="18" t="s">
        <v>144</v>
      </c>
      <c r="BM246" s="178" t="s">
        <v>326</v>
      </c>
    </row>
    <row r="247" s="2" customFormat="1" ht="24.15" customHeight="1">
      <c r="A247" s="37"/>
      <c r="B247" s="166"/>
      <c r="C247" s="167" t="s">
        <v>296</v>
      </c>
      <c r="D247" s="167" t="s">
        <v>140</v>
      </c>
      <c r="E247" s="168" t="s">
        <v>327</v>
      </c>
      <c r="F247" s="169" t="s">
        <v>328</v>
      </c>
      <c r="G247" s="170" t="s">
        <v>329</v>
      </c>
      <c r="H247" s="171">
        <v>1</v>
      </c>
      <c r="I247" s="172"/>
      <c r="J247" s="173">
        <f>ROUND(I247*H247,2)</f>
        <v>0</v>
      </c>
      <c r="K247" s="169" t="s">
        <v>1</v>
      </c>
      <c r="L247" s="38"/>
      <c r="M247" s="174" t="s">
        <v>1</v>
      </c>
      <c r="N247" s="175" t="s">
        <v>46</v>
      </c>
      <c r="O247" s="76"/>
      <c r="P247" s="176">
        <f>O247*H247</f>
        <v>0</v>
      </c>
      <c r="Q247" s="176">
        <v>0.00062</v>
      </c>
      <c r="R247" s="176">
        <f>Q247*H247</f>
        <v>0.00062</v>
      </c>
      <c r="S247" s="176">
        <v>0</v>
      </c>
      <c r="T247" s="17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78" t="s">
        <v>144</v>
      </c>
      <c r="AT247" s="178" t="s">
        <v>140</v>
      </c>
      <c r="AU247" s="178" t="s">
        <v>145</v>
      </c>
      <c r="AY247" s="18" t="s">
        <v>137</v>
      </c>
      <c r="BE247" s="179">
        <f>IF(N247="základní",J247,0)</f>
        <v>0</v>
      </c>
      <c r="BF247" s="179">
        <f>IF(N247="snížená",J247,0)</f>
        <v>0</v>
      </c>
      <c r="BG247" s="179">
        <f>IF(N247="zákl. přenesená",J247,0)</f>
        <v>0</v>
      </c>
      <c r="BH247" s="179">
        <f>IF(N247="sníž. přenesená",J247,0)</f>
        <v>0</v>
      </c>
      <c r="BI247" s="179">
        <f>IF(N247="nulová",J247,0)</f>
        <v>0</v>
      </c>
      <c r="BJ247" s="18" t="s">
        <v>145</v>
      </c>
      <c r="BK247" s="179">
        <f>ROUND(I247*H247,2)</f>
        <v>0</v>
      </c>
      <c r="BL247" s="18" t="s">
        <v>144</v>
      </c>
      <c r="BM247" s="178" t="s">
        <v>330</v>
      </c>
    </row>
    <row r="248" s="2" customFormat="1" ht="24.15" customHeight="1">
      <c r="A248" s="37"/>
      <c r="B248" s="166"/>
      <c r="C248" s="205" t="s">
        <v>331</v>
      </c>
      <c r="D248" s="205" t="s">
        <v>332</v>
      </c>
      <c r="E248" s="206" t="s">
        <v>333</v>
      </c>
      <c r="F248" s="207" t="s">
        <v>334</v>
      </c>
      <c r="G248" s="208" t="s">
        <v>329</v>
      </c>
      <c r="H248" s="209">
        <v>1</v>
      </c>
      <c r="I248" s="210"/>
      <c r="J248" s="211">
        <f>ROUND(I248*H248,2)</f>
        <v>0</v>
      </c>
      <c r="K248" s="207" t="s">
        <v>1</v>
      </c>
      <c r="L248" s="212"/>
      <c r="M248" s="213" t="s">
        <v>1</v>
      </c>
      <c r="N248" s="214" t="s">
        <v>46</v>
      </c>
      <c r="O248" s="76"/>
      <c r="P248" s="176">
        <f>O248*H248</f>
        <v>0</v>
      </c>
      <c r="Q248" s="176">
        <v>0</v>
      </c>
      <c r="R248" s="176">
        <f>Q248*H248</f>
        <v>0</v>
      </c>
      <c r="S248" s="176">
        <v>0</v>
      </c>
      <c r="T248" s="17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78" t="s">
        <v>184</v>
      </c>
      <c r="AT248" s="178" t="s">
        <v>332</v>
      </c>
      <c r="AU248" s="178" t="s">
        <v>145</v>
      </c>
      <c r="AY248" s="18" t="s">
        <v>137</v>
      </c>
      <c r="BE248" s="179">
        <f>IF(N248="základní",J248,0)</f>
        <v>0</v>
      </c>
      <c r="BF248" s="179">
        <f>IF(N248="snížená",J248,0)</f>
        <v>0</v>
      </c>
      <c r="BG248" s="179">
        <f>IF(N248="zákl. přenesená",J248,0)</f>
        <v>0</v>
      </c>
      <c r="BH248" s="179">
        <f>IF(N248="sníž. přenesená",J248,0)</f>
        <v>0</v>
      </c>
      <c r="BI248" s="179">
        <f>IF(N248="nulová",J248,0)</f>
        <v>0</v>
      </c>
      <c r="BJ248" s="18" t="s">
        <v>145</v>
      </c>
      <c r="BK248" s="179">
        <f>ROUND(I248*H248,2)</f>
        <v>0</v>
      </c>
      <c r="BL248" s="18" t="s">
        <v>144</v>
      </c>
      <c r="BM248" s="178" t="s">
        <v>335</v>
      </c>
    </row>
    <row r="249" s="2" customFormat="1" ht="24.15" customHeight="1">
      <c r="A249" s="37"/>
      <c r="B249" s="166"/>
      <c r="C249" s="167" t="s">
        <v>336</v>
      </c>
      <c r="D249" s="167" t="s">
        <v>140</v>
      </c>
      <c r="E249" s="168" t="s">
        <v>337</v>
      </c>
      <c r="F249" s="169" t="s">
        <v>338</v>
      </c>
      <c r="G249" s="170" t="s">
        <v>316</v>
      </c>
      <c r="H249" s="204"/>
      <c r="I249" s="172"/>
      <c r="J249" s="173">
        <f>ROUND(I249*H249,2)</f>
        <v>0</v>
      </c>
      <c r="K249" s="169" t="s">
        <v>1</v>
      </c>
      <c r="L249" s="38"/>
      <c r="M249" s="174" t="s">
        <v>1</v>
      </c>
      <c r="N249" s="175" t="s">
        <v>46</v>
      </c>
      <c r="O249" s="76"/>
      <c r="P249" s="176">
        <f>O249*H249</f>
        <v>0</v>
      </c>
      <c r="Q249" s="176">
        <v>0</v>
      </c>
      <c r="R249" s="176">
        <f>Q249*H249</f>
        <v>0</v>
      </c>
      <c r="S249" s="176">
        <v>0</v>
      </c>
      <c r="T249" s="17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78" t="s">
        <v>144</v>
      </c>
      <c r="AT249" s="178" t="s">
        <v>140</v>
      </c>
      <c r="AU249" s="178" t="s">
        <v>145</v>
      </c>
      <c r="AY249" s="18" t="s">
        <v>137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18" t="s">
        <v>145</v>
      </c>
      <c r="BK249" s="179">
        <f>ROUND(I249*H249,2)</f>
        <v>0</v>
      </c>
      <c r="BL249" s="18" t="s">
        <v>144</v>
      </c>
      <c r="BM249" s="178" t="s">
        <v>339</v>
      </c>
    </row>
    <row r="250" s="12" customFormat="1" ht="22.8" customHeight="1">
      <c r="A250" s="12"/>
      <c r="B250" s="153"/>
      <c r="C250" s="12"/>
      <c r="D250" s="154" t="s">
        <v>79</v>
      </c>
      <c r="E250" s="164" t="s">
        <v>340</v>
      </c>
      <c r="F250" s="164" t="s">
        <v>341</v>
      </c>
      <c r="G250" s="12"/>
      <c r="H250" s="12"/>
      <c r="I250" s="156"/>
      <c r="J250" s="165">
        <f>BK250</f>
        <v>0</v>
      </c>
      <c r="K250" s="12"/>
      <c r="L250" s="153"/>
      <c r="M250" s="158"/>
      <c r="N250" s="159"/>
      <c r="O250" s="159"/>
      <c r="P250" s="160">
        <f>SUM(P251:P258)</f>
        <v>0</v>
      </c>
      <c r="Q250" s="159"/>
      <c r="R250" s="160">
        <f>SUM(R251:R258)</f>
        <v>0.0050349999999999995</v>
      </c>
      <c r="S250" s="159"/>
      <c r="T250" s="161">
        <f>SUM(T251:T258)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54" t="s">
        <v>145</v>
      </c>
      <c r="AT250" s="162" t="s">
        <v>79</v>
      </c>
      <c r="AU250" s="162" t="s">
        <v>88</v>
      </c>
      <c r="AY250" s="154" t="s">
        <v>137</v>
      </c>
      <c r="BK250" s="163">
        <f>SUM(BK251:BK258)</f>
        <v>0</v>
      </c>
    </row>
    <row r="251" s="2" customFormat="1" ht="24.15" customHeight="1">
      <c r="A251" s="37"/>
      <c r="B251" s="166"/>
      <c r="C251" s="167" t="s">
        <v>317</v>
      </c>
      <c r="D251" s="167" t="s">
        <v>140</v>
      </c>
      <c r="E251" s="168" t="s">
        <v>342</v>
      </c>
      <c r="F251" s="169" t="s">
        <v>343</v>
      </c>
      <c r="G251" s="170" t="s">
        <v>263</v>
      </c>
      <c r="H251" s="171">
        <v>1</v>
      </c>
      <c r="I251" s="172"/>
      <c r="J251" s="173">
        <f>ROUND(I251*H251,2)</f>
        <v>0</v>
      </c>
      <c r="K251" s="169" t="s">
        <v>1</v>
      </c>
      <c r="L251" s="38"/>
      <c r="M251" s="174" t="s">
        <v>1</v>
      </c>
      <c r="N251" s="175" t="s">
        <v>46</v>
      </c>
      <c r="O251" s="76"/>
      <c r="P251" s="176">
        <f>O251*H251</f>
        <v>0</v>
      </c>
      <c r="Q251" s="176">
        <v>0</v>
      </c>
      <c r="R251" s="176">
        <f>Q251*H251</f>
        <v>0</v>
      </c>
      <c r="S251" s="176">
        <v>0</v>
      </c>
      <c r="T251" s="17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78" t="s">
        <v>144</v>
      </c>
      <c r="AT251" s="178" t="s">
        <v>140</v>
      </c>
      <c r="AU251" s="178" t="s">
        <v>145</v>
      </c>
      <c r="AY251" s="18" t="s">
        <v>137</v>
      </c>
      <c r="BE251" s="179">
        <f>IF(N251="základní",J251,0)</f>
        <v>0</v>
      </c>
      <c r="BF251" s="179">
        <f>IF(N251="snížená",J251,0)</f>
        <v>0</v>
      </c>
      <c r="BG251" s="179">
        <f>IF(N251="zákl. přenesená",J251,0)</f>
        <v>0</v>
      </c>
      <c r="BH251" s="179">
        <f>IF(N251="sníž. přenesená",J251,0)</f>
        <v>0</v>
      </c>
      <c r="BI251" s="179">
        <f>IF(N251="nulová",J251,0)</f>
        <v>0</v>
      </c>
      <c r="BJ251" s="18" t="s">
        <v>145</v>
      </c>
      <c r="BK251" s="179">
        <f>ROUND(I251*H251,2)</f>
        <v>0</v>
      </c>
      <c r="BL251" s="18" t="s">
        <v>144</v>
      </c>
      <c r="BM251" s="178" t="s">
        <v>344</v>
      </c>
    </row>
    <row r="252" s="2" customFormat="1" ht="14.4" customHeight="1">
      <c r="A252" s="37"/>
      <c r="B252" s="166"/>
      <c r="C252" s="205" t="s">
        <v>345</v>
      </c>
      <c r="D252" s="205" t="s">
        <v>332</v>
      </c>
      <c r="E252" s="206" t="s">
        <v>346</v>
      </c>
      <c r="F252" s="207" t="s">
        <v>347</v>
      </c>
      <c r="G252" s="208" t="s">
        <v>163</v>
      </c>
      <c r="H252" s="209">
        <v>9.5</v>
      </c>
      <c r="I252" s="210"/>
      <c r="J252" s="211">
        <f>ROUND(I252*H252,2)</f>
        <v>0</v>
      </c>
      <c r="K252" s="207" t="s">
        <v>1</v>
      </c>
      <c r="L252" s="212"/>
      <c r="M252" s="213" t="s">
        <v>1</v>
      </c>
      <c r="N252" s="214" t="s">
        <v>46</v>
      </c>
      <c r="O252" s="76"/>
      <c r="P252" s="176">
        <f>O252*H252</f>
        <v>0</v>
      </c>
      <c r="Q252" s="176">
        <v>0.00012999999999999999</v>
      </c>
      <c r="R252" s="176">
        <f>Q252*H252</f>
        <v>0.001235</v>
      </c>
      <c r="S252" s="176">
        <v>0</v>
      </c>
      <c r="T252" s="17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78" t="s">
        <v>184</v>
      </c>
      <c r="AT252" s="178" t="s">
        <v>332</v>
      </c>
      <c r="AU252" s="178" t="s">
        <v>145</v>
      </c>
      <c r="AY252" s="18" t="s">
        <v>137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18" t="s">
        <v>145</v>
      </c>
      <c r="BK252" s="179">
        <f>ROUND(I252*H252,2)</f>
        <v>0</v>
      </c>
      <c r="BL252" s="18" t="s">
        <v>144</v>
      </c>
      <c r="BM252" s="178" t="s">
        <v>348</v>
      </c>
    </row>
    <row r="253" s="2" customFormat="1" ht="14.4" customHeight="1">
      <c r="A253" s="37"/>
      <c r="B253" s="166"/>
      <c r="C253" s="167" t="s">
        <v>349</v>
      </c>
      <c r="D253" s="167" t="s">
        <v>140</v>
      </c>
      <c r="E253" s="168" t="s">
        <v>350</v>
      </c>
      <c r="F253" s="169" t="s">
        <v>351</v>
      </c>
      <c r="G253" s="170" t="s">
        <v>329</v>
      </c>
      <c r="H253" s="171">
        <v>6</v>
      </c>
      <c r="I253" s="172"/>
      <c r="J253" s="173">
        <f>ROUND(I253*H253,2)</f>
        <v>0</v>
      </c>
      <c r="K253" s="169" t="s">
        <v>1</v>
      </c>
      <c r="L253" s="38"/>
      <c r="M253" s="174" t="s">
        <v>1</v>
      </c>
      <c r="N253" s="175" t="s">
        <v>46</v>
      </c>
      <c r="O253" s="76"/>
      <c r="P253" s="176">
        <f>O253*H253</f>
        <v>0</v>
      </c>
      <c r="Q253" s="176">
        <v>0</v>
      </c>
      <c r="R253" s="176">
        <f>Q253*H253</f>
        <v>0</v>
      </c>
      <c r="S253" s="176">
        <v>0</v>
      </c>
      <c r="T253" s="17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78" t="s">
        <v>144</v>
      </c>
      <c r="AT253" s="178" t="s">
        <v>140</v>
      </c>
      <c r="AU253" s="178" t="s">
        <v>145</v>
      </c>
      <c r="AY253" s="18" t="s">
        <v>137</v>
      </c>
      <c r="BE253" s="179">
        <f>IF(N253="základní",J253,0)</f>
        <v>0</v>
      </c>
      <c r="BF253" s="179">
        <f>IF(N253="snížená",J253,0)</f>
        <v>0</v>
      </c>
      <c r="BG253" s="179">
        <f>IF(N253="zákl. přenesená",J253,0)</f>
        <v>0</v>
      </c>
      <c r="BH253" s="179">
        <f>IF(N253="sníž. přenesená",J253,0)</f>
        <v>0</v>
      </c>
      <c r="BI253" s="179">
        <f>IF(N253="nulová",J253,0)</f>
        <v>0</v>
      </c>
      <c r="BJ253" s="18" t="s">
        <v>145</v>
      </c>
      <c r="BK253" s="179">
        <f>ROUND(I253*H253,2)</f>
        <v>0</v>
      </c>
      <c r="BL253" s="18" t="s">
        <v>144</v>
      </c>
      <c r="BM253" s="178" t="s">
        <v>352</v>
      </c>
    </row>
    <row r="254" s="14" customFormat="1">
      <c r="A254" s="14"/>
      <c r="B254" s="188"/>
      <c r="C254" s="14"/>
      <c r="D254" s="181" t="s">
        <v>147</v>
      </c>
      <c r="E254" s="189" t="s">
        <v>1</v>
      </c>
      <c r="F254" s="190" t="s">
        <v>146</v>
      </c>
      <c r="G254" s="14"/>
      <c r="H254" s="191">
        <v>6</v>
      </c>
      <c r="I254" s="192"/>
      <c r="J254" s="14"/>
      <c r="K254" s="14"/>
      <c r="L254" s="188"/>
      <c r="M254" s="193"/>
      <c r="N254" s="194"/>
      <c r="O254" s="194"/>
      <c r="P254" s="194"/>
      <c r="Q254" s="194"/>
      <c r="R254" s="194"/>
      <c r="S254" s="194"/>
      <c r="T254" s="19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89" t="s">
        <v>147</v>
      </c>
      <c r="AU254" s="189" t="s">
        <v>145</v>
      </c>
      <c r="AV254" s="14" t="s">
        <v>145</v>
      </c>
      <c r="AW254" s="14" t="s">
        <v>36</v>
      </c>
      <c r="AX254" s="14" t="s">
        <v>80</v>
      </c>
      <c r="AY254" s="189" t="s">
        <v>137</v>
      </c>
    </row>
    <row r="255" s="15" customFormat="1">
      <c r="A255" s="15"/>
      <c r="B255" s="196"/>
      <c r="C255" s="15"/>
      <c r="D255" s="181" t="s">
        <v>147</v>
      </c>
      <c r="E255" s="197" t="s">
        <v>1</v>
      </c>
      <c r="F255" s="198" t="s">
        <v>150</v>
      </c>
      <c r="G255" s="15"/>
      <c r="H255" s="199">
        <v>6</v>
      </c>
      <c r="I255" s="200"/>
      <c r="J255" s="15"/>
      <c r="K255" s="15"/>
      <c r="L255" s="196"/>
      <c r="M255" s="201"/>
      <c r="N255" s="202"/>
      <c r="O255" s="202"/>
      <c r="P255" s="202"/>
      <c r="Q255" s="202"/>
      <c r="R255" s="202"/>
      <c r="S255" s="202"/>
      <c r="T255" s="20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197" t="s">
        <v>147</v>
      </c>
      <c r="AU255" s="197" t="s">
        <v>145</v>
      </c>
      <c r="AV255" s="15" t="s">
        <v>144</v>
      </c>
      <c r="AW255" s="15" t="s">
        <v>36</v>
      </c>
      <c r="AX255" s="15" t="s">
        <v>88</v>
      </c>
      <c r="AY255" s="197" t="s">
        <v>137</v>
      </c>
    </row>
    <row r="256" s="2" customFormat="1" ht="24.15" customHeight="1">
      <c r="A256" s="37"/>
      <c r="B256" s="166"/>
      <c r="C256" s="167" t="s">
        <v>353</v>
      </c>
      <c r="D256" s="167" t="s">
        <v>140</v>
      </c>
      <c r="E256" s="168" t="s">
        <v>354</v>
      </c>
      <c r="F256" s="169" t="s">
        <v>355</v>
      </c>
      <c r="G256" s="170" t="s">
        <v>163</v>
      </c>
      <c r="H256" s="171">
        <v>9.5</v>
      </c>
      <c r="I256" s="172"/>
      <c r="J256" s="173">
        <f>ROUND(I256*H256,2)</f>
        <v>0</v>
      </c>
      <c r="K256" s="169" t="s">
        <v>1</v>
      </c>
      <c r="L256" s="38"/>
      <c r="M256" s="174" t="s">
        <v>1</v>
      </c>
      <c r="N256" s="175" t="s">
        <v>46</v>
      </c>
      <c r="O256" s="76"/>
      <c r="P256" s="176">
        <f>O256*H256</f>
        <v>0</v>
      </c>
      <c r="Q256" s="176">
        <v>0.00040000000000000002</v>
      </c>
      <c r="R256" s="176">
        <f>Q256*H256</f>
        <v>0.0038</v>
      </c>
      <c r="S256" s="176">
        <v>0</v>
      </c>
      <c r="T256" s="17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78" t="s">
        <v>144</v>
      </c>
      <c r="AT256" s="178" t="s">
        <v>140</v>
      </c>
      <c r="AU256" s="178" t="s">
        <v>145</v>
      </c>
      <c r="AY256" s="18" t="s">
        <v>137</v>
      </c>
      <c r="BE256" s="179">
        <f>IF(N256="základní",J256,0)</f>
        <v>0</v>
      </c>
      <c r="BF256" s="179">
        <f>IF(N256="snížená",J256,0)</f>
        <v>0</v>
      </c>
      <c r="BG256" s="179">
        <f>IF(N256="zákl. přenesená",J256,0)</f>
        <v>0</v>
      </c>
      <c r="BH256" s="179">
        <f>IF(N256="sníž. přenesená",J256,0)</f>
        <v>0</v>
      </c>
      <c r="BI256" s="179">
        <f>IF(N256="nulová",J256,0)</f>
        <v>0</v>
      </c>
      <c r="BJ256" s="18" t="s">
        <v>145</v>
      </c>
      <c r="BK256" s="179">
        <f>ROUND(I256*H256,2)</f>
        <v>0</v>
      </c>
      <c r="BL256" s="18" t="s">
        <v>144</v>
      </c>
      <c r="BM256" s="178" t="s">
        <v>356</v>
      </c>
    </row>
    <row r="257" s="2" customFormat="1" ht="24.15" customHeight="1">
      <c r="A257" s="37"/>
      <c r="B257" s="166"/>
      <c r="C257" s="167" t="s">
        <v>357</v>
      </c>
      <c r="D257" s="167" t="s">
        <v>140</v>
      </c>
      <c r="E257" s="168" t="s">
        <v>358</v>
      </c>
      <c r="F257" s="169" t="s">
        <v>359</v>
      </c>
      <c r="G257" s="170" t="s">
        <v>263</v>
      </c>
      <c r="H257" s="171">
        <v>1</v>
      </c>
      <c r="I257" s="172"/>
      <c r="J257" s="173">
        <f>ROUND(I257*H257,2)</f>
        <v>0</v>
      </c>
      <c r="K257" s="169" t="s">
        <v>1</v>
      </c>
      <c r="L257" s="38"/>
      <c r="M257" s="174" t="s">
        <v>1</v>
      </c>
      <c r="N257" s="175" t="s">
        <v>46</v>
      </c>
      <c r="O257" s="76"/>
      <c r="P257" s="176">
        <f>O257*H257</f>
        <v>0</v>
      </c>
      <c r="Q257" s="176">
        <v>0</v>
      </c>
      <c r="R257" s="176">
        <f>Q257*H257</f>
        <v>0</v>
      </c>
      <c r="S257" s="176">
        <v>0</v>
      </c>
      <c r="T257" s="17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78" t="s">
        <v>144</v>
      </c>
      <c r="AT257" s="178" t="s">
        <v>140</v>
      </c>
      <c r="AU257" s="178" t="s">
        <v>145</v>
      </c>
      <c r="AY257" s="18" t="s">
        <v>137</v>
      </c>
      <c r="BE257" s="179">
        <f>IF(N257="základní",J257,0)</f>
        <v>0</v>
      </c>
      <c r="BF257" s="179">
        <f>IF(N257="snížená",J257,0)</f>
        <v>0</v>
      </c>
      <c r="BG257" s="179">
        <f>IF(N257="zákl. přenesená",J257,0)</f>
        <v>0</v>
      </c>
      <c r="BH257" s="179">
        <f>IF(N257="sníž. přenesená",J257,0)</f>
        <v>0</v>
      </c>
      <c r="BI257" s="179">
        <f>IF(N257="nulová",J257,0)</f>
        <v>0</v>
      </c>
      <c r="BJ257" s="18" t="s">
        <v>145</v>
      </c>
      <c r="BK257" s="179">
        <f>ROUND(I257*H257,2)</f>
        <v>0</v>
      </c>
      <c r="BL257" s="18" t="s">
        <v>144</v>
      </c>
      <c r="BM257" s="178" t="s">
        <v>360</v>
      </c>
    </row>
    <row r="258" s="2" customFormat="1" ht="24.15" customHeight="1">
      <c r="A258" s="37"/>
      <c r="B258" s="166"/>
      <c r="C258" s="167" t="s">
        <v>361</v>
      </c>
      <c r="D258" s="167" t="s">
        <v>140</v>
      </c>
      <c r="E258" s="168" t="s">
        <v>362</v>
      </c>
      <c r="F258" s="169" t="s">
        <v>363</v>
      </c>
      <c r="G258" s="170" t="s">
        <v>316</v>
      </c>
      <c r="H258" s="204"/>
      <c r="I258" s="172"/>
      <c r="J258" s="173">
        <f>ROUND(I258*H258,2)</f>
        <v>0</v>
      </c>
      <c r="K258" s="169" t="s">
        <v>1</v>
      </c>
      <c r="L258" s="38"/>
      <c r="M258" s="174" t="s">
        <v>1</v>
      </c>
      <c r="N258" s="175" t="s">
        <v>46</v>
      </c>
      <c r="O258" s="76"/>
      <c r="P258" s="176">
        <f>O258*H258</f>
        <v>0</v>
      </c>
      <c r="Q258" s="176">
        <v>0</v>
      </c>
      <c r="R258" s="176">
        <f>Q258*H258</f>
        <v>0</v>
      </c>
      <c r="S258" s="176">
        <v>0</v>
      </c>
      <c r="T258" s="17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78" t="s">
        <v>144</v>
      </c>
      <c r="AT258" s="178" t="s">
        <v>140</v>
      </c>
      <c r="AU258" s="178" t="s">
        <v>145</v>
      </c>
      <c r="AY258" s="18" t="s">
        <v>137</v>
      </c>
      <c r="BE258" s="179">
        <f>IF(N258="základní",J258,0)</f>
        <v>0</v>
      </c>
      <c r="BF258" s="179">
        <f>IF(N258="snížená",J258,0)</f>
        <v>0</v>
      </c>
      <c r="BG258" s="179">
        <f>IF(N258="zákl. přenesená",J258,0)</f>
        <v>0</v>
      </c>
      <c r="BH258" s="179">
        <f>IF(N258="sníž. přenesená",J258,0)</f>
        <v>0</v>
      </c>
      <c r="BI258" s="179">
        <f>IF(N258="nulová",J258,0)</f>
        <v>0</v>
      </c>
      <c r="BJ258" s="18" t="s">
        <v>145</v>
      </c>
      <c r="BK258" s="179">
        <f>ROUND(I258*H258,2)</f>
        <v>0</v>
      </c>
      <c r="BL258" s="18" t="s">
        <v>144</v>
      </c>
      <c r="BM258" s="178" t="s">
        <v>364</v>
      </c>
    </row>
    <row r="259" s="12" customFormat="1" ht="22.8" customHeight="1">
      <c r="A259" s="12"/>
      <c r="B259" s="153"/>
      <c r="C259" s="12"/>
      <c r="D259" s="154" t="s">
        <v>79</v>
      </c>
      <c r="E259" s="164" t="s">
        <v>365</v>
      </c>
      <c r="F259" s="164" t="s">
        <v>366</v>
      </c>
      <c r="G259" s="12"/>
      <c r="H259" s="12"/>
      <c r="I259" s="156"/>
      <c r="J259" s="165">
        <f>BK259</f>
        <v>0</v>
      </c>
      <c r="K259" s="12"/>
      <c r="L259" s="153"/>
      <c r="M259" s="158"/>
      <c r="N259" s="159"/>
      <c r="O259" s="159"/>
      <c r="P259" s="160">
        <f>SUM(P260:P277)</f>
        <v>0</v>
      </c>
      <c r="Q259" s="159"/>
      <c r="R259" s="160">
        <f>SUM(R260:R277)</f>
        <v>0.11674999999999998</v>
      </c>
      <c r="S259" s="159"/>
      <c r="T259" s="161">
        <f>SUM(T260:T277)</f>
        <v>0.071690000000000004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54" t="s">
        <v>145</v>
      </c>
      <c r="AT259" s="162" t="s">
        <v>79</v>
      </c>
      <c r="AU259" s="162" t="s">
        <v>88</v>
      </c>
      <c r="AY259" s="154" t="s">
        <v>137</v>
      </c>
      <c r="BK259" s="163">
        <f>SUM(BK260:BK277)</f>
        <v>0</v>
      </c>
    </row>
    <row r="260" s="2" customFormat="1" ht="14.4" customHeight="1">
      <c r="A260" s="37"/>
      <c r="B260" s="166"/>
      <c r="C260" s="167" t="s">
        <v>367</v>
      </c>
      <c r="D260" s="167" t="s">
        <v>140</v>
      </c>
      <c r="E260" s="168" t="s">
        <v>368</v>
      </c>
      <c r="F260" s="169" t="s">
        <v>369</v>
      </c>
      <c r="G260" s="170" t="s">
        <v>370</v>
      </c>
      <c r="H260" s="171">
        <v>1</v>
      </c>
      <c r="I260" s="172"/>
      <c r="J260" s="173">
        <f>ROUND(I260*H260,2)</f>
        <v>0</v>
      </c>
      <c r="K260" s="169" t="s">
        <v>1</v>
      </c>
      <c r="L260" s="38"/>
      <c r="M260" s="174" t="s">
        <v>1</v>
      </c>
      <c r="N260" s="175" t="s">
        <v>46</v>
      </c>
      <c r="O260" s="76"/>
      <c r="P260" s="176">
        <f>O260*H260</f>
        <v>0</v>
      </c>
      <c r="Q260" s="176">
        <v>0</v>
      </c>
      <c r="R260" s="176">
        <f>Q260*H260</f>
        <v>0</v>
      </c>
      <c r="S260" s="176">
        <v>0.032899999999999999</v>
      </c>
      <c r="T260" s="177">
        <f>S260*H260</f>
        <v>0.032899999999999999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78" t="s">
        <v>144</v>
      </c>
      <c r="AT260" s="178" t="s">
        <v>140</v>
      </c>
      <c r="AU260" s="178" t="s">
        <v>145</v>
      </c>
      <c r="AY260" s="18" t="s">
        <v>137</v>
      </c>
      <c r="BE260" s="179">
        <f>IF(N260="základní",J260,0)</f>
        <v>0</v>
      </c>
      <c r="BF260" s="179">
        <f>IF(N260="snížená",J260,0)</f>
        <v>0</v>
      </c>
      <c r="BG260" s="179">
        <f>IF(N260="zákl. přenesená",J260,0)</f>
        <v>0</v>
      </c>
      <c r="BH260" s="179">
        <f>IF(N260="sníž. přenesená",J260,0)</f>
        <v>0</v>
      </c>
      <c r="BI260" s="179">
        <f>IF(N260="nulová",J260,0)</f>
        <v>0</v>
      </c>
      <c r="BJ260" s="18" t="s">
        <v>145</v>
      </c>
      <c r="BK260" s="179">
        <f>ROUND(I260*H260,2)</f>
        <v>0</v>
      </c>
      <c r="BL260" s="18" t="s">
        <v>144</v>
      </c>
      <c r="BM260" s="178" t="s">
        <v>371</v>
      </c>
    </row>
    <row r="261" s="2" customFormat="1" ht="24.15" customHeight="1">
      <c r="A261" s="37"/>
      <c r="B261" s="166"/>
      <c r="C261" s="167" t="s">
        <v>372</v>
      </c>
      <c r="D261" s="167" t="s">
        <v>140</v>
      </c>
      <c r="E261" s="168" t="s">
        <v>373</v>
      </c>
      <c r="F261" s="169" t="s">
        <v>374</v>
      </c>
      <c r="G261" s="170" t="s">
        <v>370</v>
      </c>
      <c r="H261" s="171">
        <v>1</v>
      </c>
      <c r="I261" s="172"/>
      <c r="J261" s="173">
        <f>ROUND(I261*H261,2)</f>
        <v>0</v>
      </c>
      <c r="K261" s="169" t="s">
        <v>1</v>
      </c>
      <c r="L261" s="38"/>
      <c r="M261" s="174" t="s">
        <v>1</v>
      </c>
      <c r="N261" s="175" t="s">
        <v>46</v>
      </c>
      <c r="O261" s="76"/>
      <c r="P261" s="176">
        <f>O261*H261</f>
        <v>0</v>
      </c>
      <c r="Q261" s="176">
        <v>0.0018400000000000001</v>
      </c>
      <c r="R261" s="176">
        <f>Q261*H261</f>
        <v>0.0018400000000000001</v>
      </c>
      <c r="S261" s="176">
        <v>0</v>
      </c>
      <c r="T261" s="17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78" t="s">
        <v>144</v>
      </c>
      <c r="AT261" s="178" t="s">
        <v>140</v>
      </c>
      <c r="AU261" s="178" t="s">
        <v>145</v>
      </c>
      <c r="AY261" s="18" t="s">
        <v>137</v>
      </c>
      <c r="BE261" s="179">
        <f>IF(N261="základní",J261,0)</f>
        <v>0</v>
      </c>
      <c r="BF261" s="179">
        <f>IF(N261="snížená",J261,0)</f>
        <v>0</v>
      </c>
      <c r="BG261" s="179">
        <f>IF(N261="zákl. přenesená",J261,0)</f>
        <v>0</v>
      </c>
      <c r="BH261" s="179">
        <f>IF(N261="sníž. přenesená",J261,0)</f>
        <v>0</v>
      </c>
      <c r="BI261" s="179">
        <f>IF(N261="nulová",J261,0)</f>
        <v>0</v>
      </c>
      <c r="BJ261" s="18" t="s">
        <v>145</v>
      </c>
      <c r="BK261" s="179">
        <f>ROUND(I261*H261,2)</f>
        <v>0</v>
      </c>
      <c r="BL261" s="18" t="s">
        <v>144</v>
      </c>
      <c r="BM261" s="178" t="s">
        <v>375</v>
      </c>
    </row>
    <row r="262" s="2" customFormat="1" ht="24.15" customHeight="1">
      <c r="A262" s="37"/>
      <c r="B262" s="166"/>
      <c r="C262" s="167" t="s">
        <v>339</v>
      </c>
      <c r="D262" s="167" t="s">
        <v>140</v>
      </c>
      <c r="E262" s="168" t="s">
        <v>376</v>
      </c>
      <c r="F262" s="169" t="s">
        <v>377</v>
      </c>
      <c r="G262" s="170" t="s">
        <v>370</v>
      </c>
      <c r="H262" s="171">
        <v>1</v>
      </c>
      <c r="I262" s="172"/>
      <c r="J262" s="173">
        <f>ROUND(I262*H262,2)</f>
        <v>0</v>
      </c>
      <c r="K262" s="169" t="s">
        <v>1</v>
      </c>
      <c r="L262" s="38"/>
      <c r="M262" s="174" t="s">
        <v>1</v>
      </c>
      <c r="N262" s="175" t="s">
        <v>46</v>
      </c>
      <c r="O262" s="76"/>
      <c r="P262" s="176">
        <f>O262*H262</f>
        <v>0</v>
      </c>
      <c r="Q262" s="176">
        <v>0.0018400000000000001</v>
      </c>
      <c r="R262" s="176">
        <f>Q262*H262</f>
        <v>0.0018400000000000001</v>
      </c>
      <c r="S262" s="176">
        <v>0</v>
      </c>
      <c r="T262" s="17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78" t="s">
        <v>144</v>
      </c>
      <c r="AT262" s="178" t="s">
        <v>140</v>
      </c>
      <c r="AU262" s="178" t="s">
        <v>145</v>
      </c>
      <c r="AY262" s="18" t="s">
        <v>137</v>
      </c>
      <c r="BE262" s="179">
        <f>IF(N262="základní",J262,0)</f>
        <v>0</v>
      </c>
      <c r="BF262" s="179">
        <f>IF(N262="snížená",J262,0)</f>
        <v>0</v>
      </c>
      <c r="BG262" s="179">
        <f>IF(N262="zákl. přenesená",J262,0)</f>
        <v>0</v>
      </c>
      <c r="BH262" s="179">
        <f>IF(N262="sníž. přenesená",J262,0)</f>
        <v>0</v>
      </c>
      <c r="BI262" s="179">
        <f>IF(N262="nulová",J262,0)</f>
        <v>0</v>
      </c>
      <c r="BJ262" s="18" t="s">
        <v>145</v>
      </c>
      <c r="BK262" s="179">
        <f>ROUND(I262*H262,2)</f>
        <v>0</v>
      </c>
      <c r="BL262" s="18" t="s">
        <v>144</v>
      </c>
      <c r="BM262" s="178" t="s">
        <v>378</v>
      </c>
    </row>
    <row r="263" s="2" customFormat="1" ht="14.4" customHeight="1">
      <c r="A263" s="37"/>
      <c r="B263" s="166"/>
      <c r="C263" s="167" t="s">
        <v>379</v>
      </c>
      <c r="D263" s="167" t="s">
        <v>140</v>
      </c>
      <c r="E263" s="168" t="s">
        <v>380</v>
      </c>
      <c r="F263" s="169" t="s">
        <v>381</v>
      </c>
      <c r="G263" s="170" t="s">
        <v>370</v>
      </c>
      <c r="H263" s="171">
        <v>1</v>
      </c>
      <c r="I263" s="172"/>
      <c r="J263" s="173">
        <f>ROUND(I263*H263,2)</f>
        <v>0</v>
      </c>
      <c r="K263" s="169" t="s">
        <v>382</v>
      </c>
      <c r="L263" s="38"/>
      <c r="M263" s="174" t="s">
        <v>1</v>
      </c>
      <c r="N263" s="175" t="s">
        <v>46</v>
      </c>
      <c r="O263" s="76"/>
      <c r="P263" s="176">
        <f>O263*H263</f>
        <v>0</v>
      </c>
      <c r="Q263" s="176">
        <v>0</v>
      </c>
      <c r="R263" s="176">
        <f>Q263*H263</f>
        <v>0</v>
      </c>
      <c r="S263" s="176">
        <v>0.01933</v>
      </c>
      <c r="T263" s="177">
        <f>S263*H263</f>
        <v>0.01933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78" t="s">
        <v>203</v>
      </c>
      <c r="AT263" s="178" t="s">
        <v>140</v>
      </c>
      <c r="AU263" s="178" t="s">
        <v>145</v>
      </c>
      <c r="AY263" s="18" t="s">
        <v>137</v>
      </c>
      <c r="BE263" s="179">
        <f>IF(N263="základní",J263,0)</f>
        <v>0</v>
      </c>
      <c r="BF263" s="179">
        <f>IF(N263="snížená",J263,0)</f>
        <v>0</v>
      </c>
      <c r="BG263" s="179">
        <f>IF(N263="zákl. přenesená",J263,0)</f>
        <v>0</v>
      </c>
      <c r="BH263" s="179">
        <f>IF(N263="sníž. přenesená",J263,0)</f>
        <v>0</v>
      </c>
      <c r="BI263" s="179">
        <f>IF(N263="nulová",J263,0)</f>
        <v>0</v>
      </c>
      <c r="BJ263" s="18" t="s">
        <v>145</v>
      </c>
      <c r="BK263" s="179">
        <f>ROUND(I263*H263,2)</f>
        <v>0</v>
      </c>
      <c r="BL263" s="18" t="s">
        <v>203</v>
      </c>
      <c r="BM263" s="178" t="s">
        <v>383</v>
      </c>
    </row>
    <row r="264" s="2" customFormat="1" ht="37.8" customHeight="1">
      <c r="A264" s="37"/>
      <c r="B264" s="166"/>
      <c r="C264" s="167" t="s">
        <v>384</v>
      </c>
      <c r="D264" s="167" t="s">
        <v>140</v>
      </c>
      <c r="E264" s="168" t="s">
        <v>385</v>
      </c>
      <c r="F264" s="169" t="s">
        <v>386</v>
      </c>
      <c r="G264" s="170" t="s">
        <v>370</v>
      </c>
      <c r="H264" s="171">
        <v>1</v>
      </c>
      <c r="I264" s="172"/>
      <c r="J264" s="173">
        <f>ROUND(I264*H264,2)</f>
        <v>0</v>
      </c>
      <c r="K264" s="169" t="s">
        <v>382</v>
      </c>
      <c r="L264" s="38"/>
      <c r="M264" s="174" t="s">
        <v>1</v>
      </c>
      <c r="N264" s="175" t="s">
        <v>46</v>
      </c>
      <c r="O264" s="76"/>
      <c r="P264" s="176">
        <f>O264*H264</f>
        <v>0</v>
      </c>
      <c r="Q264" s="176">
        <v>0.016920000000000001</v>
      </c>
      <c r="R264" s="176">
        <f>Q264*H264</f>
        <v>0.016920000000000001</v>
      </c>
      <c r="S264" s="176">
        <v>0</v>
      </c>
      <c r="T264" s="17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78" t="s">
        <v>203</v>
      </c>
      <c r="AT264" s="178" t="s">
        <v>140</v>
      </c>
      <c r="AU264" s="178" t="s">
        <v>145</v>
      </c>
      <c r="AY264" s="18" t="s">
        <v>137</v>
      </c>
      <c r="BE264" s="179">
        <f>IF(N264="základní",J264,0)</f>
        <v>0</v>
      </c>
      <c r="BF264" s="179">
        <f>IF(N264="snížená",J264,0)</f>
        <v>0</v>
      </c>
      <c r="BG264" s="179">
        <f>IF(N264="zákl. přenesená",J264,0)</f>
        <v>0</v>
      </c>
      <c r="BH264" s="179">
        <f>IF(N264="sníž. přenesená",J264,0)</f>
        <v>0</v>
      </c>
      <c r="BI264" s="179">
        <f>IF(N264="nulová",J264,0)</f>
        <v>0</v>
      </c>
      <c r="BJ264" s="18" t="s">
        <v>145</v>
      </c>
      <c r="BK264" s="179">
        <f>ROUND(I264*H264,2)</f>
        <v>0</v>
      </c>
      <c r="BL264" s="18" t="s">
        <v>203</v>
      </c>
      <c r="BM264" s="178" t="s">
        <v>387</v>
      </c>
    </row>
    <row r="265" s="2" customFormat="1" ht="14.4" customHeight="1">
      <c r="A265" s="37"/>
      <c r="B265" s="166"/>
      <c r="C265" s="167" t="s">
        <v>352</v>
      </c>
      <c r="D265" s="167" t="s">
        <v>140</v>
      </c>
      <c r="E265" s="168" t="s">
        <v>388</v>
      </c>
      <c r="F265" s="169" t="s">
        <v>389</v>
      </c>
      <c r="G265" s="170" t="s">
        <v>329</v>
      </c>
      <c r="H265" s="171">
        <v>1</v>
      </c>
      <c r="I265" s="172"/>
      <c r="J265" s="173">
        <f>ROUND(I265*H265,2)</f>
        <v>0</v>
      </c>
      <c r="K265" s="169" t="s">
        <v>382</v>
      </c>
      <c r="L265" s="38"/>
      <c r="M265" s="174" t="s">
        <v>1</v>
      </c>
      <c r="N265" s="175" t="s">
        <v>46</v>
      </c>
      <c r="O265" s="76"/>
      <c r="P265" s="176">
        <f>O265*H265</f>
        <v>0</v>
      </c>
      <c r="Q265" s="176">
        <v>0.0024199999999999998</v>
      </c>
      <c r="R265" s="176">
        <f>Q265*H265</f>
        <v>0.0024199999999999998</v>
      </c>
      <c r="S265" s="176">
        <v>0</v>
      </c>
      <c r="T265" s="17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78" t="s">
        <v>203</v>
      </c>
      <c r="AT265" s="178" t="s">
        <v>140</v>
      </c>
      <c r="AU265" s="178" t="s">
        <v>145</v>
      </c>
      <c r="AY265" s="18" t="s">
        <v>137</v>
      </c>
      <c r="BE265" s="179">
        <f>IF(N265="základní",J265,0)</f>
        <v>0</v>
      </c>
      <c r="BF265" s="179">
        <f>IF(N265="snížená",J265,0)</f>
        <v>0</v>
      </c>
      <c r="BG265" s="179">
        <f>IF(N265="zákl. přenesená",J265,0)</f>
        <v>0</v>
      </c>
      <c r="BH265" s="179">
        <f>IF(N265="sníž. přenesená",J265,0)</f>
        <v>0</v>
      </c>
      <c r="BI265" s="179">
        <f>IF(N265="nulová",J265,0)</f>
        <v>0</v>
      </c>
      <c r="BJ265" s="18" t="s">
        <v>145</v>
      </c>
      <c r="BK265" s="179">
        <f>ROUND(I265*H265,2)</f>
        <v>0</v>
      </c>
      <c r="BL265" s="18" t="s">
        <v>203</v>
      </c>
      <c r="BM265" s="178" t="s">
        <v>390</v>
      </c>
    </row>
    <row r="266" s="2" customFormat="1" ht="24.15" customHeight="1">
      <c r="A266" s="37"/>
      <c r="B266" s="166"/>
      <c r="C266" s="205" t="s">
        <v>356</v>
      </c>
      <c r="D266" s="205" t="s">
        <v>332</v>
      </c>
      <c r="E266" s="206" t="s">
        <v>391</v>
      </c>
      <c r="F266" s="207" t="s">
        <v>392</v>
      </c>
      <c r="G266" s="208" t="s">
        <v>329</v>
      </c>
      <c r="H266" s="209">
        <v>1</v>
      </c>
      <c r="I266" s="210"/>
      <c r="J266" s="211">
        <f>ROUND(I266*H266,2)</f>
        <v>0</v>
      </c>
      <c r="K266" s="207" t="s">
        <v>382</v>
      </c>
      <c r="L266" s="212"/>
      <c r="M266" s="213" t="s">
        <v>1</v>
      </c>
      <c r="N266" s="214" t="s">
        <v>46</v>
      </c>
      <c r="O266" s="76"/>
      <c r="P266" s="176">
        <f>O266*H266</f>
        <v>0</v>
      </c>
      <c r="Q266" s="176">
        <v>0.014500000000000001</v>
      </c>
      <c r="R266" s="176">
        <f>Q266*H266</f>
        <v>0.014500000000000001</v>
      </c>
      <c r="S266" s="176">
        <v>0</v>
      </c>
      <c r="T266" s="17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78" t="s">
        <v>301</v>
      </c>
      <c r="AT266" s="178" t="s">
        <v>332</v>
      </c>
      <c r="AU266" s="178" t="s">
        <v>145</v>
      </c>
      <c r="AY266" s="18" t="s">
        <v>137</v>
      </c>
      <c r="BE266" s="179">
        <f>IF(N266="základní",J266,0)</f>
        <v>0</v>
      </c>
      <c r="BF266" s="179">
        <f>IF(N266="snížená",J266,0)</f>
        <v>0</v>
      </c>
      <c r="BG266" s="179">
        <f>IF(N266="zákl. přenesená",J266,0)</f>
        <v>0</v>
      </c>
      <c r="BH266" s="179">
        <f>IF(N266="sníž. přenesená",J266,0)</f>
        <v>0</v>
      </c>
      <c r="BI266" s="179">
        <f>IF(N266="nulová",J266,0)</f>
        <v>0</v>
      </c>
      <c r="BJ266" s="18" t="s">
        <v>145</v>
      </c>
      <c r="BK266" s="179">
        <f>ROUND(I266*H266,2)</f>
        <v>0</v>
      </c>
      <c r="BL266" s="18" t="s">
        <v>203</v>
      </c>
      <c r="BM266" s="178" t="s">
        <v>393</v>
      </c>
    </row>
    <row r="267" s="2" customFormat="1" ht="24.15" customHeight="1">
      <c r="A267" s="37"/>
      <c r="B267" s="166"/>
      <c r="C267" s="205" t="s">
        <v>394</v>
      </c>
      <c r="D267" s="205" t="s">
        <v>332</v>
      </c>
      <c r="E267" s="206" t="s">
        <v>395</v>
      </c>
      <c r="F267" s="207" t="s">
        <v>396</v>
      </c>
      <c r="G267" s="208" t="s">
        <v>329</v>
      </c>
      <c r="H267" s="209">
        <v>1</v>
      </c>
      <c r="I267" s="210"/>
      <c r="J267" s="211">
        <f>ROUND(I267*H267,2)</f>
        <v>0</v>
      </c>
      <c r="K267" s="207" t="s">
        <v>382</v>
      </c>
      <c r="L267" s="212"/>
      <c r="M267" s="213" t="s">
        <v>1</v>
      </c>
      <c r="N267" s="214" t="s">
        <v>46</v>
      </c>
      <c r="O267" s="76"/>
      <c r="P267" s="176">
        <f>O267*H267</f>
        <v>0</v>
      </c>
      <c r="Q267" s="176">
        <v>0.0012999999999999999</v>
      </c>
      <c r="R267" s="176">
        <f>Q267*H267</f>
        <v>0.0012999999999999999</v>
      </c>
      <c r="S267" s="176">
        <v>0</v>
      </c>
      <c r="T267" s="17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78" t="s">
        <v>301</v>
      </c>
      <c r="AT267" s="178" t="s">
        <v>332</v>
      </c>
      <c r="AU267" s="178" t="s">
        <v>145</v>
      </c>
      <c r="AY267" s="18" t="s">
        <v>137</v>
      </c>
      <c r="BE267" s="179">
        <f>IF(N267="základní",J267,0)</f>
        <v>0</v>
      </c>
      <c r="BF267" s="179">
        <f>IF(N267="snížená",J267,0)</f>
        <v>0</v>
      </c>
      <c r="BG267" s="179">
        <f>IF(N267="zákl. přenesená",J267,0)</f>
        <v>0</v>
      </c>
      <c r="BH267" s="179">
        <f>IF(N267="sníž. přenesená",J267,0)</f>
        <v>0</v>
      </c>
      <c r="BI267" s="179">
        <f>IF(N267="nulová",J267,0)</f>
        <v>0</v>
      </c>
      <c r="BJ267" s="18" t="s">
        <v>145</v>
      </c>
      <c r="BK267" s="179">
        <f>ROUND(I267*H267,2)</f>
        <v>0</v>
      </c>
      <c r="BL267" s="18" t="s">
        <v>203</v>
      </c>
      <c r="BM267" s="178" t="s">
        <v>397</v>
      </c>
    </row>
    <row r="268" s="2" customFormat="1" ht="14.4" customHeight="1">
      <c r="A268" s="37"/>
      <c r="B268" s="166"/>
      <c r="C268" s="205" t="s">
        <v>364</v>
      </c>
      <c r="D268" s="205" t="s">
        <v>332</v>
      </c>
      <c r="E268" s="206" t="s">
        <v>398</v>
      </c>
      <c r="F268" s="207" t="s">
        <v>399</v>
      </c>
      <c r="G268" s="208" t="s">
        <v>329</v>
      </c>
      <c r="H268" s="209">
        <v>1</v>
      </c>
      <c r="I268" s="210"/>
      <c r="J268" s="211">
        <f>ROUND(I268*H268,2)</f>
        <v>0</v>
      </c>
      <c r="K268" s="207" t="s">
        <v>1</v>
      </c>
      <c r="L268" s="212"/>
      <c r="M268" s="213" t="s">
        <v>1</v>
      </c>
      <c r="N268" s="214" t="s">
        <v>46</v>
      </c>
      <c r="O268" s="76"/>
      <c r="P268" s="176">
        <f>O268*H268</f>
        <v>0</v>
      </c>
      <c r="Q268" s="176">
        <v>0.0012999999999999999</v>
      </c>
      <c r="R268" s="176">
        <f>Q268*H268</f>
        <v>0.0012999999999999999</v>
      </c>
      <c r="S268" s="176">
        <v>0</v>
      </c>
      <c r="T268" s="17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78" t="s">
        <v>301</v>
      </c>
      <c r="AT268" s="178" t="s">
        <v>332</v>
      </c>
      <c r="AU268" s="178" t="s">
        <v>145</v>
      </c>
      <c r="AY268" s="18" t="s">
        <v>137</v>
      </c>
      <c r="BE268" s="179">
        <f>IF(N268="základní",J268,0)</f>
        <v>0</v>
      </c>
      <c r="BF268" s="179">
        <f>IF(N268="snížená",J268,0)</f>
        <v>0</v>
      </c>
      <c r="BG268" s="179">
        <f>IF(N268="zákl. přenesená",J268,0)</f>
        <v>0</v>
      </c>
      <c r="BH268" s="179">
        <f>IF(N268="sníž. přenesená",J268,0)</f>
        <v>0</v>
      </c>
      <c r="BI268" s="179">
        <f>IF(N268="nulová",J268,0)</f>
        <v>0</v>
      </c>
      <c r="BJ268" s="18" t="s">
        <v>145</v>
      </c>
      <c r="BK268" s="179">
        <f>ROUND(I268*H268,2)</f>
        <v>0</v>
      </c>
      <c r="BL268" s="18" t="s">
        <v>203</v>
      </c>
      <c r="BM268" s="178" t="s">
        <v>400</v>
      </c>
    </row>
    <row r="269" s="2" customFormat="1" ht="24.15" customHeight="1">
      <c r="A269" s="37"/>
      <c r="B269" s="166"/>
      <c r="C269" s="167" t="s">
        <v>401</v>
      </c>
      <c r="D269" s="167" t="s">
        <v>140</v>
      </c>
      <c r="E269" s="168" t="s">
        <v>402</v>
      </c>
      <c r="F269" s="169" t="s">
        <v>403</v>
      </c>
      <c r="G269" s="170" t="s">
        <v>370</v>
      </c>
      <c r="H269" s="171">
        <v>1</v>
      </c>
      <c r="I269" s="172"/>
      <c r="J269" s="173">
        <f>ROUND(I269*H269,2)</f>
        <v>0</v>
      </c>
      <c r="K269" s="169" t="s">
        <v>1</v>
      </c>
      <c r="L269" s="38"/>
      <c r="M269" s="174" t="s">
        <v>1</v>
      </c>
      <c r="N269" s="175" t="s">
        <v>46</v>
      </c>
      <c r="O269" s="76"/>
      <c r="P269" s="176">
        <f>O269*H269</f>
        <v>0</v>
      </c>
      <c r="Q269" s="176">
        <v>0.010749999999999999</v>
      </c>
      <c r="R269" s="176">
        <f>Q269*H269</f>
        <v>0.010749999999999999</v>
      </c>
      <c r="S269" s="176">
        <v>0</v>
      </c>
      <c r="T269" s="17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78" t="s">
        <v>203</v>
      </c>
      <c r="AT269" s="178" t="s">
        <v>140</v>
      </c>
      <c r="AU269" s="178" t="s">
        <v>145</v>
      </c>
      <c r="AY269" s="18" t="s">
        <v>137</v>
      </c>
      <c r="BE269" s="179">
        <f>IF(N269="základní",J269,0)</f>
        <v>0</v>
      </c>
      <c r="BF269" s="179">
        <f>IF(N269="snížená",J269,0)</f>
        <v>0</v>
      </c>
      <c r="BG269" s="179">
        <f>IF(N269="zákl. přenesená",J269,0)</f>
        <v>0</v>
      </c>
      <c r="BH269" s="179">
        <f>IF(N269="sníž. přenesená",J269,0)</f>
        <v>0</v>
      </c>
      <c r="BI269" s="179">
        <f>IF(N269="nulová",J269,0)</f>
        <v>0</v>
      </c>
      <c r="BJ269" s="18" t="s">
        <v>145</v>
      </c>
      <c r="BK269" s="179">
        <f>ROUND(I269*H269,2)</f>
        <v>0</v>
      </c>
      <c r="BL269" s="18" t="s">
        <v>203</v>
      </c>
      <c r="BM269" s="178" t="s">
        <v>404</v>
      </c>
    </row>
    <row r="270" s="2" customFormat="1" ht="24.15" customHeight="1">
      <c r="A270" s="37"/>
      <c r="B270" s="166"/>
      <c r="C270" s="167" t="s">
        <v>405</v>
      </c>
      <c r="D270" s="167" t="s">
        <v>140</v>
      </c>
      <c r="E270" s="168" t="s">
        <v>406</v>
      </c>
      <c r="F270" s="169" t="s">
        <v>407</v>
      </c>
      <c r="G270" s="170" t="s">
        <v>370</v>
      </c>
      <c r="H270" s="171">
        <v>3</v>
      </c>
      <c r="I270" s="172"/>
      <c r="J270" s="173">
        <f>ROUND(I270*H270,2)</f>
        <v>0</v>
      </c>
      <c r="K270" s="169" t="s">
        <v>1</v>
      </c>
      <c r="L270" s="38"/>
      <c r="M270" s="174" t="s">
        <v>1</v>
      </c>
      <c r="N270" s="175" t="s">
        <v>46</v>
      </c>
      <c r="O270" s="76"/>
      <c r="P270" s="176">
        <f>O270*H270</f>
        <v>0</v>
      </c>
      <c r="Q270" s="176">
        <v>0.010749999999999999</v>
      </c>
      <c r="R270" s="176">
        <f>Q270*H270</f>
        <v>0.032250000000000001</v>
      </c>
      <c r="S270" s="176">
        <v>0</v>
      </c>
      <c r="T270" s="17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78" t="s">
        <v>203</v>
      </c>
      <c r="AT270" s="178" t="s">
        <v>140</v>
      </c>
      <c r="AU270" s="178" t="s">
        <v>145</v>
      </c>
      <c r="AY270" s="18" t="s">
        <v>137</v>
      </c>
      <c r="BE270" s="179">
        <f>IF(N270="základní",J270,0)</f>
        <v>0</v>
      </c>
      <c r="BF270" s="179">
        <f>IF(N270="snížená",J270,0)</f>
        <v>0</v>
      </c>
      <c r="BG270" s="179">
        <f>IF(N270="zákl. přenesená",J270,0)</f>
        <v>0</v>
      </c>
      <c r="BH270" s="179">
        <f>IF(N270="sníž. přenesená",J270,0)</f>
        <v>0</v>
      </c>
      <c r="BI270" s="179">
        <f>IF(N270="nulová",J270,0)</f>
        <v>0</v>
      </c>
      <c r="BJ270" s="18" t="s">
        <v>145</v>
      </c>
      <c r="BK270" s="179">
        <f>ROUND(I270*H270,2)</f>
        <v>0</v>
      </c>
      <c r="BL270" s="18" t="s">
        <v>203</v>
      </c>
      <c r="BM270" s="178" t="s">
        <v>408</v>
      </c>
    </row>
    <row r="271" s="2" customFormat="1" ht="14.4" customHeight="1">
      <c r="A271" s="37"/>
      <c r="B271" s="166"/>
      <c r="C271" s="167" t="s">
        <v>409</v>
      </c>
      <c r="D271" s="167" t="s">
        <v>140</v>
      </c>
      <c r="E271" s="168" t="s">
        <v>410</v>
      </c>
      <c r="F271" s="169" t="s">
        <v>411</v>
      </c>
      <c r="G271" s="170" t="s">
        <v>370</v>
      </c>
      <c r="H271" s="171">
        <v>1</v>
      </c>
      <c r="I271" s="172"/>
      <c r="J271" s="173">
        <f>ROUND(I271*H271,2)</f>
        <v>0</v>
      </c>
      <c r="K271" s="169" t="s">
        <v>153</v>
      </c>
      <c r="L271" s="38"/>
      <c r="M271" s="174" t="s">
        <v>1</v>
      </c>
      <c r="N271" s="175" t="s">
        <v>46</v>
      </c>
      <c r="O271" s="76"/>
      <c r="P271" s="176">
        <f>O271*H271</f>
        <v>0</v>
      </c>
      <c r="Q271" s="176">
        <v>0</v>
      </c>
      <c r="R271" s="176">
        <f>Q271*H271</f>
        <v>0</v>
      </c>
      <c r="S271" s="176">
        <v>0.019460000000000002</v>
      </c>
      <c r="T271" s="177">
        <f>S271*H271</f>
        <v>0.019460000000000002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78" t="s">
        <v>203</v>
      </c>
      <c r="AT271" s="178" t="s">
        <v>140</v>
      </c>
      <c r="AU271" s="178" t="s">
        <v>145</v>
      </c>
      <c r="AY271" s="18" t="s">
        <v>137</v>
      </c>
      <c r="BE271" s="179">
        <f>IF(N271="základní",J271,0)</f>
        <v>0</v>
      </c>
      <c r="BF271" s="179">
        <f>IF(N271="snížená",J271,0)</f>
        <v>0</v>
      </c>
      <c r="BG271" s="179">
        <f>IF(N271="zákl. přenesená",J271,0)</f>
        <v>0</v>
      </c>
      <c r="BH271" s="179">
        <f>IF(N271="sníž. přenesená",J271,0)</f>
        <v>0</v>
      </c>
      <c r="BI271" s="179">
        <f>IF(N271="nulová",J271,0)</f>
        <v>0</v>
      </c>
      <c r="BJ271" s="18" t="s">
        <v>145</v>
      </c>
      <c r="BK271" s="179">
        <f>ROUND(I271*H271,2)</f>
        <v>0</v>
      </c>
      <c r="BL271" s="18" t="s">
        <v>203</v>
      </c>
      <c r="BM271" s="178" t="s">
        <v>412</v>
      </c>
    </row>
    <row r="272" s="2" customFormat="1" ht="24.15" customHeight="1">
      <c r="A272" s="37"/>
      <c r="B272" s="166"/>
      <c r="C272" s="167" t="s">
        <v>413</v>
      </c>
      <c r="D272" s="167" t="s">
        <v>140</v>
      </c>
      <c r="E272" s="168" t="s">
        <v>414</v>
      </c>
      <c r="F272" s="169" t="s">
        <v>415</v>
      </c>
      <c r="G272" s="170" t="s">
        <v>370</v>
      </c>
      <c r="H272" s="171">
        <v>1</v>
      </c>
      <c r="I272" s="172"/>
      <c r="J272" s="173">
        <f>ROUND(I272*H272,2)</f>
        <v>0</v>
      </c>
      <c r="K272" s="169" t="s">
        <v>1</v>
      </c>
      <c r="L272" s="38"/>
      <c r="M272" s="174" t="s">
        <v>1</v>
      </c>
      <c r="N272" s="175" t="s">
        <v>46</v>
      </c>
      <c r="O272" s="76"/>
      <c r="P272" s="176">
        <f>O272*H272</f>
        <v>0</v>
      </c>
      <c r="Q272" s="176">
        <v>0.018790000000000001</v>
      </c>
      <c r="R272" s="176">
        <f>Q272*H272</f>
        <v>0.018790000000000001</v>
      </c>
      <c r="S272" s="176">
        <v>0</v>
      </c>
      <c r="T272" s="17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78" t="s">
        <v>203</v>
      </c>
      <c r="AT272" s="178" t="s">
        <v>140</v>
      </c>
      <c r="AU272" s="178" t="s">
        <v>145</v>
      </c>
      <c r="AY272" s="18" t="s">
        <v>137</v>
      </c>
      <c r="BE272" s="179">
        <f>IF(N272="základní",J272,0)</f>
        <v>0</v>
      </c>
      <c r="BF272" s="179">
        <f>IF(N272="snížená",J272,0)</f>
        <v>0</v>
      </c>
      <c r="BG272" s="179">
        <f>IF(N272="zákl. přenesená",J272,0)</f>
        <v>0</v>
      </c>
      <c r="BH272" s="179">
        <f>IF(N272="sníž. přenesená",J272,0)</f>
        <v>0</v>
      </c>
      <c r="BI272" s="179">
        <f>IF(N272="nulová",J272,0)</f>
        <v>0</v>
      </c>
      <c r="BJ272" s="18" t="s">
        <v>145</v>
      </c>
      <c r="BK272" s="179">
        <f>ROUND(I272*H272,2)</f>
        <v>0</v>
      </c>
      <c r="BL272" s="18" t="s">
        <v>203</v>
      </c>
      <c r="BM272" s="178" t="s">
        <v>416</v>
      </c>
    </row>
    <row r="273" s="2" customFormat="1" ht="24.15" customHeight="1">
      <c r="A273" s="37"/>
      <c r="B273" s="166"/>
      <c r="C273" s="205" t="s">
        <v>417</v>
      </c>
      <c r="D273" s="205" t="s">
        <v>332</v>
      </c>
      <c r="E273" s="206" t="s">
        <v>418</v>
      </c>
      <c r="F273" s="207" t="s">
        <v>419</v>
      </c>
      <c r="G273" s="208" t="s">
        <v>329</v>
      </c>
      <c r="H273" s="209">
        <v>1</v>
      </c>
      <c r="I273" s="210"/>
      <c r="J273" s="211">
        <f>ROUND(I273*H273,2)</f>
        <v>0</v>
      </c>
      <c r="K273" s="207" t="s">
        <v>420</v>
      </c>
      <c r="L273" s="212"/>
      <c r="M273" s="213" t="s">
        <v>1</v>
      </c>
      <c r="N273" s="214" t="s">
        <v>46</v>
      </c>
      <c r="O273" s="76"/>
      <c r="P273" s="176">
        <f>O273*H273</f>
        <v>0</v>
      </c>
      <c r="Q273" s="176">
        <v>0.012999999999999999</v>
      </c>
      <c r="R273" s="176">
        <f>Q273*H273</f>
        <v>0.012999999999999999</v>
      </c>
      <c r="S273" s="176">
        <v>0</v>
      </c>
      <c r="T273" s="17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78" t="s">
        <v>301</v>
      </c>
      <c r="AT273" s="178" t="s">
        <v>332</v>
      </c>
      <c r="AU273" s="178" t="s">
        <v>145</v>
      </c>
      <c r="AY273" s="18" t="s">
        <v>137</v>
      </c>
      <c r="BE273" s="179">
        <f>IF(N273="základní",J273,0)</f>
        <v>0</v>
      </c>
      <c r="BF273" s="179">
        <f>IF(N273="snížená",J273,0)</f>
        <v>0</v>
      </c>
      <c r="BG273" s="179">
        <f>IF(N273="zákl. přenesená",J273,0)</f>
        <v>0</v>
      </c>
      <c r="BH273" s="179">
        <f>IF(N273="sníž. přenesená",J273,0)</f>
        <v>0</v>
      </c>
      <c r="BI273" s="179">
        <f>IF(N273="nulová",J273,0)</f>
        <v>0</v>
      </c>
      <c r="BJ273" s="18" t="s">
        <v>145</v>
      </c>
      <c r="BK273" s="179">
        <f>ROUND(I273*H273,2)</f>
        <v>0</v>
      </c>
      <c r="BL273" s="18" t="s">
        <v>203</v>
      </c>
      <c r="BM273" s="178" t="s">
        <v>421</v>
      </c>
    </row>
    <row r="274" s="2" customFormat="1" ht="62.7" customHeight="1">
      <c r="A274" s="37"/>
      <c r="B274" s="166"/>
      <c r="C274" s="167" t="s">
        <v>422</v>
      </c>
      <c r="D274" s="167" t="s">
        <v>140</v>
      </c>
      <c r="E274" s="168" t="s">
        <v>423</v>
      </c>
      <c r="F274" s="169" t="s">
        <v>424</v>
      </c>
      <c r="G274" s="170" t="s">
        <v>425</v>
      </c>
      <c r="H274" s="171">
        <v>1</v>
      </c>
      <c r="I274" s="172"/>
      <c r="J274" s="173">
        <f>ROUND(I274*H274,2)</f>
        <v>0</v>
      </c>
      <c r="K274" s="169" t="s">
        <v>1</v>
      </c>
      <c r="L274" s="38"/>
      <c r="M274" s="174" t="s">
        <v>1</v>
      </c>
      <c r="N274" s="175" t="s">
        <v>46</v>
      </c>
      <c r="O274" s="76"/>
      <c r="P274" s="176">
        <f>O274*H274</f>
        <v>0</v>
      </c>
      <c r="Q274" s="176">
        <v>0</v>
      </c>
      <c r="R274" s="176">
        <f>Q274*H274</f>
        <v>0</v>
      </c>
      <c r="S274" s="176">
        <v>0</v>
      </c>
      <c r="T274" s="17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78" t="s">
        <v>144</v>
      </c>
      <c r="AT274" s="178" t="s">
        <v>140</v>
      </c>
      <c r="AU274" s="178" t="s">
        <v>145</v>
      </c>
      <c r="AY274" s="18" t="s">
        <v>137</v>
      </c>
      <c r="BE274" s="179">
        <f>IF(N274="základní",J274,0)</f>
        <v>0</v>
      </c>
      <c r="BF274" s="179">
        <f>IF(N274="snížená",J274,0)</f>
        <v>0</v>
      </c>
      <c r="BG274" s="179">
        <f>IF(N274="zákl. přenesená",J274,0)</f>
        <v>0</v>
      </c>
      <c r="BH274" s="179">
        <f>IF(N274="sníž. přenesená",J274,0)</f>
        <v>0</v>
      </c>
      <c r="BI274" s="179">
        <f>IF(N274="nulová",J274,0)</f>
        <v>0</v>
      </c>
      <c r="BJ274" s="18" t="s">
        <v>145</v>
      </c>
      <c r="BK274" s="179">
        <f>ROUND(I274*H274,2)</f>
        <v>0</v>
      </c>
      <c r="BL274" s="18" t="s">
        <v>144</v>
      </c>
      <c r="BM274" s="178" t="s">
        <v>426</v>
      </c>
    </row>
    <row r="275" s="2" customFormat="1" ht="14.4" customHeight="1">
      <c r="A275" s="37"/>
      <c r="B275" s="166"/>
      <c r="C275" s="167" t="s">
        <v>427</v>
      </c>
      <c r="D275" s="167" t="s">
        <v>140</v>
      </c>
      <c r="E275" s="168" t="s">
        <v>428</v>
      </c>
      <c r="F275" s="169" t="s">
        <v>429</v>
      </c>
      <c r="G275" s="170" t="s">
        <v>370</v>
      </c>
      <c r="H275" s="171">
        <v>1</v>
      </c>
      <c r="I275" s="172"/>
      <c r="J275" s="173">
        <f>ROUND(I275*H275,2)</f>
        <v>0</v>
      </c>
      <c r="K275" s="169" t="s">
        <v>382</v>
      </c>
      <c r="L275" s="38"/>
      <c r="M275" s="174" t="s">
        <v>1</v>
      </c>
      <c r="N275" s="175" t="s">
        <v>46</v>
      </c>
      <c r="O275" s="76"/>
      <c r="P275" s="176">
        <f>O275*H275</f>
        <v>0</v>
      </c>
      <c r="Q275" s="176">
        <v>0.0018400000000000001</v>
      </c>
      <c r="R275" s="176">
        <f>Q275*H275</f>
        <v>0.0018400000000000001</v>
      </c>
      <c r="S275" s="176">
        <v>0</v>
      </c>
      <c r="T275" s="17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78" t="s">
        <v>203</v>
      </c>
      <c r="AT275" s="178" t="s">
        <v>140</v>
      </c>
      <c r="AU275" s="178" t="s">
        <v>145</v>
      </c>
      <c r="AY275" s="18" t="s">
        <v>137</v>
      </c>
      <c r="BE275" s="179">
        <f>IF(N275="základní",J275,0)</f>
        <v>0</v>
      </c>
      <c r="BF275" s="179">
        <f>IF(N275="snížená",J275,0)</f>
        <v>0</v>
      </c>
      <c r="BG275" s="179">
        <f>IF(N275="zákl. přenesená",J275,0)</f>
        <v>0</v>
      </c>
      <c r="BH275" s="179">
        <f>IF(N275="sníž. přenesená",J275,0)</f>
        <v>0</v>
      </c>
      <c r="BI275" s="179">
        <f>IF(N275="nulová",J275,0)</f>
        <v>0</v>
      </c>
      <c r="BJ275" s="18" t="s">
        <v>145</v>
      </c>
      <c r="BK275" s="179">
        <f>ROUND(I275*H275,2)</f>
        <v>0</v>
      </c>
      <c r="BL275" s="18" t="s">
        <v>203</v>
      </c>
      <c r="BM275" s="178" t="s">
        <v>430</v>
      </c>
    </row>
    <row r="276" s="2" customFormat="1" ht="24.15" customHeight="1">
      <c r="A276" s="37"/>
      <c r="B276" s="166"/>
      <c r="C276" s="167" t="s">
        <v>431</v>
      </c>
      <c r="D276" s="167" t="s">
        <v>140</v>
      </c>
      <c r="E276" s="168" t="s">
        <v>432</v>
      </c>
      <c r="F276" s="169" t="s">
        <v>433</v>
      </c>
      <c r="G276" s="170" t="s">
        <v>425</v>
      </c>
      <c r="H276" s="171">
        <v>1</v>
      </c>
      <c r="I276" s="172"/>
      <c r="J276" s="173">
        <f>ROUND(I276*H276,2)</f>
        <v>0</v>
      </c>
      <c r="K276" s="169" t="s">
        <v>1</v>
      </c>
      <c r="L276" s="38"/>
      <c r="M276" s="174" t="s">
        <v>1</v>
      </c>
      <c r="N276" s="175" t="s">
        <v>46</v>
      </c>
      <c r="O276" s="76"/>
      <c r="P276" s="176">
        <f>O276*H276</f>
        <v>0</v>
      </c>
      <c r="Q276" s="176">
        <v>0</v>
      </c>
      <c r="R276" s="176">
        <f>Q276*H276</f>
        <v>0</v>
      </c>
      <c r="S276" s="176">
        <v>0</v>
      </c>
      <c r="T276" s="17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78" t="s">
        <v>144</v>
      </c>
      <c r="AT276" s="178" t="s">
        <v>140</v>
      </c>
      <c r="AU276" s="178" t="s">
        <v>145</v>
      </c>
      <c r="AY276" s="18" t="s">
        <v>137</v>
      </c>
      <c r="BE276" s="179">
        <f>IF(N276="základní",J276,0)</f>
        <v>0</v>
      </c>
      <c r="BF276" s="179">
        <f>IF(N276="snížená",J276,0)</f>
        <v>0</v>
      </c>
      <c r="BG276" s="179">
        <f>IF(N276="zákl. přenesená",J276,0)</f>
        <v>0</v>
      </c>
      <c r="BH276" s="179">
        <f>IF(N276="sníž. přenesená",J276,0)</f>
        <v>0</v>
      </c>
      <c r="BI276" s="179">
        <f>IF(N276="nulová",J276,0)</f>
        <v>0</v>
      </c>
      <c r="BJ276" s="18" t="s">
        <v>145</v>
      </c>
      <c r="BK276" s="179">
        <f>ROUND(I276*H276,2)</f>
        <v>0</v>
      </c>
      <c r="BL276" s="18" t="s">
        <v>144</v>
      </c>
      <c r="BM276" s="178" t="s">
        <v>434</v>
      </c>
    </row>
    <row r="277" s="2" customFormat="1" ht="24.15" customHeight="1">
      <c r="A277" s="37"/>
      <c r="B277" s="166"/>
      <c r="C277" s="167" t="s">
        <v>435</v>
      </c>
      <c r="D277" s="167" t="s">
        <v>140</v>
      </c>
      <c r="E277" s="168" t="s">
        <v>436</v>
      </c>
      <c r="F277" s="169" t="s">
        <v>437</v>
      </c>
      <c r="G277" s="170" t="s">
        <v>316</v>
      </c>
      <c r="H277" s="204"/>
      <c r="I277" s="172"/>
      <c r="J277" s="173">
        <f>ROUND(I277*H277,2)</f>
        <v>0</v>
      </c>
      <c r="K277" s="169" t="s">
        <v>1</v>
      </c>
      <c r="L277" s="38"/>
      <c r="M277" s="174" t="s">
        <v>1</v>
      </c>
      <c r="N277" s="175" t="s">
        <v>46</v>
      </c>
      <c r="O277" s="76"/>
      <c r="P277" s="176">
        <f>O277*H277</f>
        <v>0</v>
      </c>
      <c r="Q277" s="176">
        <v>0</v>
      </c>
      <c r="R277" s="176">
        <f>Q277*H277</f>
        <v>0</v>
      </c>
      <c r="S277" s="176">
        <v>0</v>
      </c>
      <c r="T277" s="17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78" t="s">
        <v>144</v>
      </c>
      <c r="AT277" s="178" t="s">
        <v>140</v>
      </c>
      <c r="AU277" s="178" t="s">
        <v>145</v>
      </c>
      <c r="AY277" s="18" t="s">
        <v>137</v>
      </c>
      <c r="BE277" s="179">
        <f>IF(N277="základní",J277,0)</f>
        <v>0</v>
      </c>
      <c r="BF277" s="179">
        <f>IF(N277="snížená",J277,0)</f>
        <v>0</v>
      </c>
      <c r="BG277" s="179">
        <f>IF(N277="zákl. přenesená",J277,0)</f>
        <v>0</v>
      </c>
      <c r="BH277" s="179">
        <f>IF(N277="sníž. přenesená",J277,0)</f>
        <v>0</v>
      </c>
      <c r="BI277" s="179">
        <f>IF(N277="nulová",J277,0)</f>
        <v>0</v>
      </c>
      <c r="BJ277" s="18" t="s">
        <v>145</v>
      </c>
      <c r="BK277" s="179">
        <f>ROUND(I277*H277,2)</f>
        <v>0</v>
      </c>
      <c r="BL277" s="18" t="s">
        <v>144</v>
      </c>
      <c r="BM277" s="178" t="s">
        <v>438</v>
      </c>
    </row>
    <row r="278" s="12" customFormat="1" ht="22.8" customHeight="1">
      <c r="A278" s="12"/>
      <c r="B278" s="153"/>
      <c r="C278" s="12"/>
      <c r="D278" s="154" t="s">
        <v>79</v>
      </c>
      <c r="E278" s="164" t="s">
        <v>439</v>
      </c>
      <c r="F278" s="164" t="s">
        <v>440</v>
      </c>
      <c r="G278" s="12"/>
      <c r="H278" s="12"/>
      <c r="I278" s="156"/>
      <c r="J278" s="165">
        <f>BK278</f>
        <v>0</v>
      </c>
      <c r="K278" s="12"/>
      <c r="L278" s="153"/>
      <c r="M278" s="158"/>
      <c r="N278" s="159"/>
      <c r="O278" s="159"/>
      <c r="P278" s="160">
        <f>SUM(P279:P285)</f>
        <v>0</v>
      </c>
      <c r="Q278" s="159"/>
      <c r="R278" s="160">
        <f>SUM(R279:R285)</f>
        <v>0.0028355999999999998</v>
      </c>
      <c r="S278" s="159"/>
      <c r="T278" s="161">
        <f>SUM(T279:T285)</f>
        <v>0.048552000000000005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54" t="s">
        <v>145</v>
      </c>
      <c r="AT278" s="162" t="s">
        <v>79</v>
      </c>
      <c r="AU278" s="162" t="s">
        <v>88</v>
      </c>
      <c r="AY278" s="154" t="s">
        <v>137</v>
      </c>
      <c r="BK278" s="163">
        <f>SUM(BK279:BK285)</f>
        <v>0</v>
      </c>
    </row>
    <row r="279" s="2" customFormat="1" ht="14.4" customHeight="1">
      <c r="A279" s="37"/>
      <c r="B279" s="166"/>
      <c r="C279" s="167" t="s">
        <v>441</v>
      </c>
      <c r="D279" s="167" t="s">
        <v>140</v>
      </c>
      <c r="E279" s="168" t="s">
        <v>442</v>
      </c>
      <c r="F279" s="169" t="s">
        <v>443</v>
      </c>
      <c r="G279" s="170" t="s">
        <v>143</v>
      </c>
      <c r="H279" s="171">
        <v>2.04</v>
      </c>
      <c r="I279" s="172"/>
      <c r="J279" s="173">
        <f>ROUND(I279*H279,2)</f>
        <v>0</v>
      </c>
      <c r="K279" s="169" t="s">
        <v>1</v>
      </c>
      <c r="L279" s="38"/>
      <c r="M279" s="174" t="s">
        <v>1</v>
      </c>
      <c r="N279" s="175" t="s">
        <v>46</v>
      </c>
      <c r="O279" s="76"/>
      <c r="P279" s="176">
        <f>O279*H279</f>
        <v>0</v>
      </c>
      <c r="Q279" s="176">
        <v>0</v>
      </c>
      <c r="R279" s="176">
        <f>Q279*H279</f>
        <v>0</v>
      </c>
      <c r="S279" s="176">
        <v>0.023800000000000002</v>
      </c>
      <c r="T279" s="177">
        <f>S279*H279</f>
        <v>0.048552000000000005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78" t="s">
        <v>144</v>
      </c>
      <c r="AT279" s="178" t="s">
        <v>140</v>
      </c>
      <c r="AU279" s="178" t="s">
        <v>145</v>
      </c>
      <c r="AY279" s="18" t="s">
        <v>137</v>
      </c>
      <c r="BE279" s="179">
        <f>IF(N279="základní",J279,0)</f>
        <v>0</v>
      </c>
      <c r="BF279" s="179">
        <f>IF(N279="snížená",J279,0)</f>
        <v>0</v>
      </c>
      <c r="BG279" s="179">
        <f>IF(N279="zákl. přenesená",J279,0)</f>
        <v>0</v>
      </c>
      <c r="BH279" s="179">
        <f>IF(N279="sníž. přenesená",J279,0)</f>
        <v>0</v>
      </c>
      <c r="BI279" s="179">
        <f>IF(N279="nulová",J279,0)</f>
        <v>0</v>
      </c>
      <c r="BJ279" s="18" t="s">
        <v>145</v>
      </c>
      <c r="BK279" s="179">
        <f>ROUND(I279*H279,2)</f>
        <v>0</v>
      </c>
      <c r="BL279" s="18" t="s">
        <v>144</v>
      </c>
      <c r="BM279" s="178" t="s">
        <v>444</v>
      </c>
    </row>
    <row r="280" s="14" customFormat="1">
      <c r="A280" s="14"/>
      <c r="B280" s="188"/>
      <c r="C280" s="14"/>
      <c r="D280" s="181" t="s">
        <v>147</v>
      </c>
      <c r="E280" s="189" t="s">
        <v>1</v>
      </c>
      <c r="F280" s="190" t="s">
        <v>445</v>
      </c>
      <c r="G280" s="14"/>
      <c r="H280" s="191">
        <v>2.04</v>
      </c>
      <c r="I280" s="192"/>
      <c r="J280" s="14"/>
      <c r="K280" s="14"/>
      <c r="L280" s="188"/>
      <c r="M280" s="193"/>
      <c r="N280" s="194"/>
      <c r="O280" s="194"/>
      <c r="P280" s="194"/>
      <c r="Q280" s="194"/>
      <c r="R280" s="194"/>
      <c r="S280" s="194"/>
      <c r="T280" s="19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89" t="s">
        <v>147</v>
      </c>
      <c r="AU280" s="189" t="s">
        <v>145</v>
      </c>
      <c r="AV280" s="14" t="s">
        <v>145</v>
      </c>
      <c r="AW280" s="14" t="s">
        <v>36</v>
      </c>
      <c r="AX280" s="14" t="s">
        <v>80</v>
      </c>
      <c r="AY280" s="189" t="s">
        <v>137</v>
      </c>
    </row>
    <row r="281" s="15" customFormat="1">
      <c r="A281" s="15"/>
      <c r="B281" s="196"/>
      <c r="C281" s="15"/>
      <c r="D281" s="181" t="s">
        <v>147</v>
      </c>
      <c r="E281" s="197" t="s">
        <v>1</v>
      </c>
      <c r="F281" s="198" t="s">
        <v>150</v>
      </c>
      <c r="G281" s="15"/>
      <c r="H281" s="199">
        <v>2.04</v>
      </c>
      <c r="I281" s="200"/>
      <c r="J281" s="15"/>
      <c r="K281" s="15"/>
      <c r="L281" s="196"/>
      <c r="M281" s="201"/>
      <c r="N281" s="202"/>
      <c r="O281" s="202"/>
      <c r="P281" s="202"/>
      <c r="Q281" s="202"/>
      <c r="R281" s="202"/>
      <c r="S281" s="202"/>
      <c r="T281" s="203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197" t="s">
        <v>147</v>
      </c>
      <c r="AU281" s="197" t="s">
        <v>145</v>
      </c>
      <c r="AV281" s="15" t="s">
        <v>144</v>
      </c>
      <c r="AW281" s="15" t="s">
        <v>36</v>
      </c>
      <c r="AX281" s="15" t="s">
        <v>88</v>
      </c>
      <c r="AY281" s="197" t="s">
        <v>137</v>
      </c>
    </row>
    <row r="282" s="2" customFormat="1" ht="14.4" customHeight="1">
      <c r="A282" s="37"/>
      <c r="B282" s="166"/>
      <c r="C282" s="167" t="s">
        <v>446</v>
      </c>
      <c r="D282" s="167" t="s">
        <v>140</v>
      </c>
      <c r="E282" s="168" t="s">
        <v>447</v>
      </c>
      <c r="F282" s="169" t="s">
        <v>448</v>
      </c>
      <c r="G282" s="170" t="s">
        <v>143</v>
      </c>
      <c r="H282" s="171">
        <v>2.04</v>
      </c>
      <c r="I282" s="172"/>
      <c r="J282" s="173">
        <f>ROUND(I282*H282,2)</f>
        <v>0</v>
      </c>
      <c r="K282" s="169" t="s">
        <v>1</v>
      </c>
      <c r="L282" s="38"/>
      <c r="M282" s="174" t="s">
        <v>1</v>
      </c>
      <c r="N282" s="175" t="s">
        <v>46</v>
      </c>
      <c r="O282" s="76"/>
      <c r="P282" s="176">
        <f>O282*H282</f>
        <v>0</v>
      </c>
      <c r="Q282" s="176">
        <v>0.00139</v>
      </c>
      <c r="R282" s="176">
        <f>Q282*H282</f>
        <v>0.0028355999999999998</v>
      </c>
      <c r="S282" s="176">
        <v>0</v>
      </c>
      <c r="T282" s="17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78" t="s">
        <v>144</v>
      </c>
      <c r="AT282" s="178" t="s">
        <v>140</v>
      </c>
      <c r="AU282" s="178" t="s">
        <v>145</v>
      </c>
      <c r="AY282" s="18" t="s">
        <v>137</v>
      </c>
      <c r="BE282" s="179">
        <f>IF(N282="základní",J282,0)</f>
        <v>0</v>
      </c>
      <c r="BF282" s="179">
        <f>IF(N282="snížená",J282,0)</f>
        <v>0</v>
      </c>
      <c r="BG282" s="179">
        <f>IF(N282="zákl. přenesená",J282,0)</f>
        <v>0</v>
      </c>
      <c r="BH282" s="179">
        <f>IF(N282="sníž. přenesená",J282,0)</f>
        <v>0</v>
      </c>
      <c r="BI282" s="179">
        <f>IF(N282="nulová",J282,0)</f>
        <v>0</v>
      </c>
      <c r="BJ282" s="18" t="s">
        <v>145</v>
      </c>
      <c r="BK282" s="179">
        <f>ROUND(I282*H282,2)</f>
        <v>0</v>
      </c>
      <c r="BL282" s="18" t="s">
        <v>144</v>
      </c>
      <c r="BM282" s="178" t="s">
        <v>449</v>
      </c>
    </row>
    <row r="283" s="2" customFormat="1" ht="14.4" customHeight="1">
      <c r="A283" s="37"/>
      <c r="B283" s="166"/>
      <c r="C283" s="167" t="s">
        <v>450</v>
      </c>
      <c r="D283" s="167" t="s">
        <v>140</v>
      </c>
      <c r="E283" s="168" t="s">
        <v>451</v>
      </c>
      <c r="F283" s="169" t="s">
        <v>452</v>
      </c>
      <c r="G283" s="170" t="s">
        <v>143</v>
      </c>
      <c r="H283" s="171">
        <v>2.04</v>
      </c>
      <c r="I283" s="172"/>
      <c r="J283" s="173">
        <f>ROUND(I283*H283,2)</f>
        <v>0</v>
      </c>
      <c r="K283" s="169" t="s">
        <v>1</v>
      </c>
      <c r="L283" s="38"/>
      <c r="M283" s="174" t="s">
        <v>1</v>
      </c>
      <c r="N283" s="175" t="s">
        <v>46</v>
      </c>
      <c r="O283" s="76"/>
      <c r="P283" s="176">
        <f>O283*H283</f>
        <v>0</v>
      </c>
      <c r="Q283" s="176">
        <v>0</v>
      </c>
      <c r="R283" s="176">
        <f>Q283*H283</f>
        <v>0</v>
      </c>
      <c r="S283" s="176">
        <v>0</v>
      </c>
      <c r="T283" s="17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78" t="s">
        <v>144</v>
      </c>
      <c r="AT283" s="178" t="s">
        <v>140</v>
      </c>
      <c r="AU283" s="178" t="s">
        <v>145</v>
      </c>
      <c r="AY283" s="18" t="s">
        <v>137</v>
      </c>
      <c r="BE283" s="179">
        <f>IF(N283="základní",J283,0)</f>
        <v>0</v>
      </c>
      <c r="BF283" s="179">
        <f>IF(N283="snížená",J283,0)</f>
        <v>0</v>
      </c>
      <c r="BG283" s="179">
        <f>IF(N283="zákl. přenesená",J283,0)</f>
        <v>0</v>
      </c>
      <c r="BH283" s="179">
        <f>IF(N283="sníž. přenesená",J283,0)</f>
        <v>0</v>
      </c>
      <c r="BI283" s="179">
        <f>IF(N283="nulová",J283,0)</f>
        <v>0</v>
      </c>
      <c r="BJ283" s="18" t="s">
        <v>145</v>
      </c>
      <c r="BK283" s="179">
        <f>ROUND(I283*H283,2)</f>
        <v>0</v>
      </c>
      <c r="BL283" s="18" t="s">
        <v>144</v>
      </c>
      <c r="BM283" s="178" t="s">
        <v>453</v>
      </c>
    </row>
    <row r="284" s="2" customFormat="1" ht="24.15" customHeight="1">
      <c r="A284" s="37"/>
      <c r="B284" s="166"/>
      <c r="C284" s="167" t="s">
        <v>454</v>
      </c>
      <c r="D284" s="167" t="s">
        <v>140</v>
      </c>
      <c r="E284" s="168" t="s">
        <v>455</v>
      </c>
      <c r="F284" s="169" t="s">
        <v>456</v>
      </c>
      <c r="G284" s="170" t="s">
        <v>263</v>
      </c>
      <c r="H284" s="171">
        <v>2</v>
      </c>
      <c r="I284" s="172"/>
      <c r="J284" s="173">
        <f>ROUND(I284*H284,2)</f>
        <v>0</v>
      </c>
      <c r="K284" s="169" t="s">
        <v>1</v>
      </c>
      <c r="L284" s="38"/>
      <c r="M284" s="174" t="s">
        <v>1</v>
      </c>
      <c r="N284" s="175" t="s">
        <v>46</v>
      </c>
      <c r="O284" s="76"/>
      <c r="P284" s="176">
        <f>O284*H284</f>
        <v>0</v>
      </c>
      <c r="Q284" s="176">
        <v>0</v>
      </c>
      <c r="R284" s="176">
        <f>Q284*H284</f>
        <v>0</v>
      </c>
      <c r="S284" s="176">
        <v>0</v>
      </c>
      <c r="T284" s="17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78" t="s">
        <v>144</v>
      </c>
      <c r="AT284" s="178" t="s">
        <v>140</v>
      </c>
      <c r="AU284" s="178" t="s">
        <v>145</v>
      </c>
      <c r="AY284" s="18" t="s">
        <v>137</v>
      </c>
      <c r="BE284" s="179">
        <f>IF(N284="základní",J284,0)</f>
        <v>0</v>
      </c>
      <c r="BF284" s="179">
        <f>IF(N284="snížená",J284,0)</f>
        <v>0</v>
      </c>
      <c r="BG284" s="179">
        <f>IF(N284="zákl. přenesená",J284,0)</f>
        <v>0</v>
      </c>
      <c r="BH284" s="179">
        <f>IF(N284="sníž. přenesená",J284,0)</f>
        <v>0</v>
      </c>
      <c r="BI284" s="179">
        <f>IF(N284="nulová",J284,0)</f>
        <v>0</v>
      </c>
      <c r="BJ284" s="18" t="s">
        <v>145</v>
      </c>
      <c r="BK284" s="179">
        <f>ROUND(I284*H284,2)</f>
        <v>0</v>
      </c>
      <c r="BL284" s="18" t="s">
        <v>144</v>
      </c>
      <c r="BM284" s="178" t="s">
        <v>457</v>
      </c>
    </row>
    <row r="285" s="2" customFormat="1" ht="24.15" customHeight="1">
      <c r="A285" s="37"/>
      <c r="B285" s="166"/>
      <c r="C285" s="167" t="s">
        <v>458</v>
      </c>
      <c r="D285" s="167" t="s">
        <v>140</v>
      </c>
      <c r="E285" s="168" t="s">
        <v>459</v>
      </c>
      <c r="F285" s="169" t="s">
        <v>460</v>
      </c>
      <c r="G285" s="170" t="s">
        <v>316</v>
      </c>
      <c r="H285" s="204"/>
      <c r="I285" s="172"/>
      <c r="J285" s="173">
        <f>ROUND(I285*H285,2)</f>
        <v>0</v>
      </c>
      <c r="K285" s="169" t="s">
        <v>1</v>
      </c>
      <c r="L285" s="38"/>
      <c r="M285" s="174" t="s">
        <v>1</v>
      </c>
      <c r="N285" s="175" t="s">
        <v>46</v>
      </c>
      <c r="O285" s="76"/>
      <c r="P285" s="176">
        <f>O285*H285</f>
        <v>0</v>
      </c>
      <c r="Q285" s="176">
        <v>0</v>
      </c>
      <c r="R285" s="176">
        <f>Q285*H285</f>
        <v>0</v>
      </c>
      <c r="S285" s="176">
        <v>0</v>
      </c>
      <c r="T285" s="17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78" t="s">
        <v>144</v>
      </c>
      <c r="AT285" s="178" t="s">
        <v>140</v>
      </c>
      <c r="AU285" s="178" t="s">
        <v>145</v>
      </c>
      <c r="AY285" s="18" t="s">
        <v>137</v>
      </c>
      <c r="BE285" s="179">
        <f>IF(N285="základní",J285,0)</f>
        <v>0</v>
      </c>
      <c r="BF285" s="179">
        <f>IF(N285="snížená",J285,0)</f>
        <v>0</v>
      </c>
      <c r="BG285" s="179">
        <f>IF(N285="zákl. přenesená",J285,0)</f>
        <v>0</v>
      </c>
      <c r="BH285" s="179">
        <f>IF(N285="sníž. přenesená",J285,0)</f>
        <v>0</v>
      </c>
      <c r="BI285" s="179">
        <f>IF(N285="nulová",J285,0)</f>
        <v>0</v>
      </c>
      <c r="BJ285" s="18" t="s">
        <v>145</v>
      </c>
      <c r="BK285" s="179">
        <f>ROUND(I285*H285,2)</f>
        <v>0</v>
      </c>
      <c r="BL285" s="18" t="s">
        <v>144</v>
      </c>
      <c r="BM285" s="178" t="s">
        <v>461</v>
      </c>
    </row>
    <row r="286" s="12" customFormat="1" ht="22.8" customHeight="1">
      <c r="A286" s="12"/>
      <c r="B286" s="153"/>
      <c r="C286" s="12"/>
      <c r="D286" s="154" t="s">
        <v>79</v>
      </c>
      <c r="E286" s="164" t="s">
        <v>462</v>
      </c>
      <c r="F286" s="164" t="s">
        <v>463</v>
      </c>
      <c r="G286" s="12"/>
      <c r="H286" s="12"/>
      <c r="I286" s="156"/>
      <c r="J286" s="165">
        <f>BK286</f>
        <v>0</v>
      </c>
      <c r="K286" s="12"/>
      <c r="L286" s="153"/>
      <c r="M286" s="158"/>
      <c r="N286" s="159"/>
      <c r="O286" s="159"/>
      <c r="P286" s="160">
        <f>SUM(P287:P294)</f>
        <v>0</v>
      </c>
      <c r="Q286" s="159"/>
      <c r="R286" s="160">
        <f>SUM(R287:R294)</f>
        <v>0</v>
      </c>
      <c r="S286" s="159"/>
      <c r="T286" s="161">
        <f>SUM(T287:T294)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54" t="s">
        <v>145</v>
      </c>
      <c r="AT286" s="162" t="s">
        <v>79</v>
      </c>
      <c r="AU286" s="162" t="s">
        <v>88</v>
      </c>
      <c r="AY286" s="154" t="s">
        <v>137</v>
      </c>
      <c r="BK286" s="163">
        <f>SUM(BK287:BK294)</f>
        <v>0</v>
      </c>
    </row>
    <row r="287" s="2" customFormat="1" ht="37.8" customHeight="1">
      <c r="A287" s="37"/>
      <c r="B287" s="166"/>
      <c r="C287" s="167" t="s">
        <v>438</v>
      </c>
      <c r="D287" s="167" t="s">
        <v>140</v>
      </c>
      <c r="E287" s="168" t="s">
        <v>464</v>
      </c>
      <c r="F287" s="169" t="s">
        <v>465</v>
      </c>
      <c r="G287" s="170" t="s">
        <v>263</v>
      </c>
      <c r="H287" s="171">
        <v>1</v>
      </c>
      <c r="I287" s="172"/>
      <c r="J287" s="173">
        <f>ROUND(I287*H287,2)</f>
        <v>0</v>
      </c>
      <c r="K287" s="169" t="s">
        <v>1</v>
      </c>
      <c r="L287" s="38"/>
      <c r="M287" s="174" t="s">
        <v>1</v>
      </c>
      <c r="N287" s="175" t="s">
        <v>46</v>
      </c>
      <c r="O287" s="76"/>
      <c r="P287" s="176">
        <f>O287*H287</f>
        <v>0</v>
      </c>
      <c r="Q287" s="176">
        <v>0</v>
      </c>
      <c r="R287" s="176">
        <f>Q287*H287</f>
        <v>0</v>
      </c>
      <c r="S287" s="176">
        <v>0</v>
      </c>
      <c r="T287" s="17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78" t="s">
        <v>144</v>
      </c>
      <c r="AT287" s="178" t="s">
        <v>140</v>
      </c>
      <c r="AU287" s="178" t="s">
        <v>145</v>
      </c>
      <c r="AY287" s="18" t="s">
        <v>137</v>
      </c>
      <c r="BE287" s="179">
        <f>IF(N287="základní",J287,0)</f>
        <v>0</v>
      </c>
      <c r="BF287" s="179">
        <f>IF(N287="snížená",J287,0)</f>
        <v>0</v>
      </c>
      <c r="BG287" s="179">
        <f>IF(N287="zákl. přenesená",J287,0)</f>
        <v>0</v>
      </c>
      <c r="BH287" s="179">
        <f>IF(N287="sníž. přenesená",J287,0)</f>
        <v>0</v>
      </c>
      <c r="BI287" s="179">
        <f>IF(N287="nulová",J287,0)</f>
        <v>0</v>
      </c>
      <c r="BJ287" s="18" t="s">
        <v>145</v>
      </c>
      <c r="BK287" s="179">
        <f>ROUND(I287*H287,2)</f>
        <v>0</v>
      </c>
      <c r="BL287" s="18" t="s">
        <v>144</v>
      </c>
      <c r="BM287" s="178" t="s">
        <v>466</v>
      </c>
    </row>
    <row r="288" s="2" customFormat="1" ht="14.4" customHeight="1">
      <c r="A288" s="37"/>
      <c r="B288" s="166"/>
      <c r="C288" s="167" t="s">
        <v>467</v>
      </c>
      <c r="D288" s="167" t="s">
        <v>140</v>
      </c>
      <c r="E288" s="168" t="s">
        <v>468</v>
      </c>
      <c r="F288" s="169" t="s">
        <v>469</v>
      </c>
      <c r="G288" s="170" t="s">
        <v>470</v>
      </c>
      <c r="H288" s="171">
        <v>3</v>
      </c>
      <c r="I288" s="172"/>
      <c r="J288" s="173">
        <f>ROUND(I288*H288,2)</f>
        <v>0</v>
      </c>
      <c r="K288" s="169" t="s">
        <v>1</v>
      </c>
      <c r="L288" s="38"/>
      <c r="M288" s="174" t="s">
        <v>1</v>
      </c>
      <c r="N288" s="175" t="s">
        <v>46</v>
      </c>
      <c r="O288" s="76"/>
      <c r="P288" s="176">
        <f>O288*H288</f>
        <v>0</v>
      </c>
      <c r="Q288" s="176">
        <v>0</v>
      </c>
      <c r="R288" s="176">
        <f>Q288*H288</f>
        <v>0</v>
      </c>
      <c r="S288" s="176">
        <v>0</v>
      </c>
      <c r="T288" s="17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78" t="s">
        <v>144</v>
      </c>
      <c r="AT288" s="178" t="s">
        <v>140</v>
      </c>
      <c r="AU288" s="178" t="s">
        <v>145</v>
      </c>
      <c r="AY288" s="18" t="s">
        <v>137</v>
      </c>
      <c r="BE288" s="179">
        <f>IF(N288="základní",J288,0)</f>
        <v>0</v>
      </c>
      <c r="BF288" s="179">
        <f>IF(N288="snížená",J288,0)</f>
        <v>0</v>
      </c>
      <c r="BG288" s="179">
        <f>IF(N288="zákl. přenesená",J288,0)</f>
        <v>0</v>
      </c>
      <c r="BH288" s="179">
        <f>IF(N288="sníž. přenesená",J288,0)</f>
        <v>0</v>
      </c>
      <c r="BI288" s="179">
        <f>IF(N288="nulová",J288,0)</f>
        <v>0</v>
      </c>
      <c r="BJ288" s="18" t="s">
        <v>145</v>
      </c>
      <c r="BK288" s="179">
        <f>ROUND(I288*H288,2)</f>
        <v>0</v>
      </c>
      <c r="BL288" s="18" t="s">
        <v>144</v>
      </c>
      <c r="BM288" s="178" t="s">
        <v>471</v>
      </c>
    </row>
    <row r="289" s="2" customFormat="1" ht="24.15" customHeight="1">
      <c r="A289" s="37"/>
      <c r="B289" s="166"/>
      <c r="C289" s="167" t="s">
        <v>444</v>
      </c>
      <c r="D289" s="167" t="s">
        <v>140</v>
      </c>
      <c r="E289" s="168" t="s">
        <v>472</v>
      </c>
      <c r="F289" s="169" t="s">
        <v>473</v>
      </c>
      <c r="G289" s="170" t="s">
        <v>163</v>
      </c>
      <c r="H289" s="171">
        <v>1</v>
      </c>
      <c r="I289" s="172"/>
      <c r="J289" s="173">
        <f>ROUND(I289*H289,2)</f>
        <v>0</v>
      </c>
      <c r="K289" s="169" t="s">
        <v>1</v>
      </c>
      <c r="L289" s="38"/>
      <c r="M289" s="174" t="s">
        <v>1</v>
      </c>
      <c r="N289" s="175" t="s">
        <v>46</v>
      </c>
      <c r="O289" s="76"/>
      <c r="P289" s="176">
        <f>O289*H289</f>
        <v>0</v>
      </c>
      <c r="Q289" s="176">
        <v>0</v>
      </c>
      <c r="R289" s="176">
        <f>Q289*H289</f>
        <v>0</v>
      </c>
      <c r="S289" s="176">
        <v>0</v>
      </c>
      <c r="T289" s="17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78" t="s">
        <v>144</v>
      </c>
      <c r="AT289" s="178" t="s">
        <v>140</v>
      </c>
      <c r="AU289" s="178" t="s">
        <v>145</v>
      </c>
      <c r="AY289" s="18" t="s">
        <v>137</v>
      </c>
      <c r="BE289" s="179">
        <f>IF(N289="základní",J289,0)</f>
        <v>0</v>
      </c>
      <c r="BF289" s="179">
        <f>IF(N289="snížená",J289,0)</f>
        <v>0</v>
      </c>
      <c r="BG289" s="179">
        <f>IF(N289="zákl. přenesená",J289,0)</f>
        <v>0</v>
      </c>
      <c r="BH289" s="179">
        <f>IF(N289="sníž. přenesená",J289,0)</f>
        <v>0</v>
      </c>
      <c r="BI289" s="179">
        <f>IF(N289="nulová",J289,0)</f>
        <v>0</v>
      </c>
      <c r="BJ289" s="18" t="s">
        <v>145</v>
      </c>
      <c r="BK289" s="179">
        <f>ROUND(I289*H289,2)</f>
        <v>0</v>
      </c>
      <c r="BL289" s="18" t="s">
        <v>144</v>
      </c>
      <c r="BM289" s="178" t="s">
        <v>474</v>
      </c>
    </row>
    <row r="290" s="2" customFormat="1" ht="14.4" customHeight="1">
      <c r="A290" s="37"/>
      <c r="B290" s="166"/>
      <c r="C290" s="167" t="s">
        <v>449</v>
      </c>
      <c r="D290" s="167" t="s">
        <v>140</v>
      </c>
      <c r="E290" s="168" t="s">
        <v>475</v>
      </c>
      <c r="F290" s="169" t="s">
        <v>476</v>
      </c>
      <c r="G290" s="170" t="s">
        <v>263</v>
      </c>
      <c r="H290" s="171">
        <v>1</v>
      </c>
      <c r="I290" s="172"/>
      <c r="J290" s="173">
        <f>ROUND(I290*H290,2)</f>
        <v>0</v>
      </c>
      <c r="K290" s="169" t="s">
        <v>1</v>
      </c>
      <c r="L290" s="38"/>
      <c r="M290" s="174" t="s">
        <v>1</v>
      </c>
      <c r="N290" s="175" t="s">
        <v>46</v>
      </c>
      <c r="O290" s="76"/>
      <c r="P290" s="176">
        <f>O290*H290</f>
        <v>0</v>
      </c>
      <c r="Q290" s="176">
        <v>0</v>
      </c>
      <c r="R290" s="176">
        <f>Q290*H290</f>
        <v>0</v>
      </c>
      <c r="S290" s="176">
        <v>0</v>
      </c>
      <c r="T290" s="17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78" t="s">
        <v>144</v>
      </c>
      <c r="AT290" s="178" t="s">
        <v>140</v>
      </c>
      <c r="AU290" s="178" t="s">
        <v>145</v>
      </c>
      <c r="AY290" s="18" t="s">
        <v>137</v>
      </c>
      <c r="BE290" s="179">
        <f>IF(N290="základní",J290,0)</f>
        <v>0</v>
      </c>
      <c r="BF290" s="179">
        <f>IF(N290="snížená",J290,0)</f>
        <v>0</v>
      </c>
      <c r="BG290" s="179">
        <f>IF(N290="zákl. přenesená",J290,0)</f>
        <v>0</v>
      </c>
      <c r="BH290" s="179">
        <f>IF(N290="sníž. přenesená",J290,0)</f>
        <v>0</v>
      </c>
      <c r="BI290" s="179">
        <f>IF(N290="nulová",J290,0)</f>
        <v>0</v>
      </c>
      <c r="BJ290" s="18" t="s">
        <v>145</v>
      </c>
      <c r="BK290" s="179">
        <f>ROUND(I290*H290,2)</f>
        <v>0</v>
      </c>
      <c r="BL290" s="18" t="s">
        <v>144</v>
      </c>
      <c r="BM290" s="178" t="s">
        <v>477</v>
      </c>
    </row>
    <row r="291" s="2" customFormat="1" ht="24.15" customHeight="1">
      <c r="A291" s="37"/>
      <c r="B291" s="166"/>
      <c r="C291" s="167" t="s">
        <v>453</v>
      </c>
      <c r="D291" s="167" t="s">
        <v>140</v>
      </c>
      <c r="E291" s="168" t="s">
        <v>478</v>
      </c>
      <c r="F291" s="169" t="s">
        <v>479</v>
      </c>
      <c r="G291" s="170" t="s">
        <v>163</v>
      </c>
      <c r="H291" s="171">
        <v>1</v>
      </c>
      <c r="I291" s="172"/>
      <c r="J291" s="173">
        <f>ROUND(I291*H291,2)</f>
        <v>0</v>
      </c>
      <c r="K291" s="169" t="s">
        <v>1</v>
      </c>
      <c r="L291" s="38"/>
      <c r="M291" s="174" t="s">
        <v>1</v>
      </c>
      <c r="N291" s="175" t="s">
        <v>46</v>
      </c>
      <c r="O291" s="76"/>
      <c r="P291" s="176">
        <f>O291*H291</f>
        <v>0</v>
      </c>
      <c r="Q291" s="176">
        <v>0</v>
      </c>
      <c r="R291" s="176">
        <f>Q291*H291</f>
        <v>0</v>
      </c>
      <c r="S291" s="176">
        <v>0</v>
      </c>
      <c r="T291" s="17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78" t="s">
        <v>144</v>
      </c>
      <c r="AT291" s="178" t="s">
        <v>140</v>
      </c>
      <c r="AU291" s="178" t="s">
        <v>145</v>
      </c>
      <c r="AY291" s="18" t="s">
        <v>137</v>
      </c>
      <c r="BE291" s="179">
        <f>IF(N291="základní",J291,0)</f>
        <v>0</v>
      </c>
      <c r="BF291" s="179">
        <f>IF(N291="snížená",J291,0)</f>
        <v>0</v>
      </c>
      <c r="BG291" s="179">
        <f>IF(N291="zákl. přenesená",J291,0)</f>
        <v>0</v>
      </c>
      <c r="BH291" s="179">
        <f>IF(N291="sníž. přenesená",J291,0)</f>
        <v>0</v>
      </c>
      <c r="BI291" s="179">
        <f>IF(N291="nulová",J291,0)</f>
        <v>0</v>
      </c>
      <c r="BJ291" s="18" t="s">
        <v>145</v>
      </c>
      <c r="BK291" s="179">
        <f>ROUND(I291*H291,2)</f>
        <v>0</v>
      </c>
      <c r="BL291" s="18" t="s">
        <v>144</v>
      </c>
      <c r="BM291" s="178" t="s">
        <v>480</v>
      </c>
    </row>
    <row r="292" s="2" customFormat="1" ht="24.15" customHeight="1">
      <c r="A292" s="37"/>
      <c r="B292" s="166"/>
      <c r="C292" s="167" t="s">
        <v>481</v>
      </c>
      <c r="D292" s="167" t="s">
        <v>140</v>
      </c>
      <c r="E292" s="168" t="s">
        <v>482</v>
      </c>
      <c r="F292" s="169" t="s">
        <v>483</v>
      </c>
      <c r="G292" s="170" t="s">
        <v>329</v>
      </c>
      <c r="H292" s="171">
        <v>1</v>
      </c>
      <c r="I292" s="172"/>
      <c r="J292" s="173">
        <f>ROUND(I292*H292,2)</f>
        <v>0</v>
      </c>
      <c r="K292" s="169" t="s">
        <v>1</v>
      </c>
      <c r="L292" s="38"/>
      <c r="M292" s="174" t="s">
        <v>1</v>
      </c>
      <c r="N292" s="175" t="s">
        <v>46</v>
      </c>
      <c r="O292" s="76"/>
      <c r="P292" s="176">
        <f>O292*H292</f>
        <v>0</v>
      </c>
      <c r="Q292" s="176">
        <v>0</v>
      </c>
      <c r="R292" s="176">
        <f>Q292*H292</f>
        <v>0</v>
      </c>
      <c r="S292" s="176">
        <v>0</v>
      </c>
      <c r="T292" s="17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78" t="s">
        <v>144</v>
      </c>
      <c r="AT292" s="178" t="s">
        <v>140</v>
      </c>
      <c r="AU292" s="178" t="s">
        <v>145</v>
      </c>
      <c r="AY292" s="18" t="s">
        <v>137</v>
      </c>
      <c r="BE292" s="179">
        <f>IF(N292="základní",J292,0)</f>
        <v>0</v>
      </c>
      <c r="BF292" s="179">
        <f>IF(N292="snížená",J292,0)</f>
        <v>0</v>
      </c>
      <c r="BG292" s="179">
        <f>IF(N292="zákl. přenesená",J292,0)</f>
        <v>0</v>
      </c>
      <c r="BH292" s="179">
        <f>IF(N292="sníž. přenesená",J292,0)</f>
        <v>0</v>
      </c>
      <c r="BI292" s="179">
        <f>IF(N292="nulová",J292,0)</f>
        <v>0</v>
      </c>
      <c r="BJ292" s="18" t="s">
        <v>145</v>
      </c>
      <c r="BK292" s="179">
        <f>ROUND(I292*H292,2)</f>
        <v>0</v>
      </c>
      <c r="BL292" s="18" t="s">
        <v>144</v>
      </c>
      <c r="BM292" s="178" t="s">
        <v>484</v>
      </c>
    </row>
    <row r="293" s="2" customFormat="1" ht="24.15" customHeight="1">
      <c r="A293" s="37"/>
      <c r="B293" s="166"/>
      <c r="C293" s="167" t="s">
        <v>461</v>
      </c>
      <c r="D293" s="167" t="s">
        <v>140</v>
      </c>
      <c r="E293" s="168" t="s">
        <v>485</v>
      </c>
      <c r="F293" s="169" t="s">
        <v>486</v>
      </c>
      <c r="G293" s="170" t="s">
        <v>316</v>
      </c>
      <c r="H293" s="204"/>
      <c r="I293" s="172"/>
      <c r="J293" s="173">
        <f>ROUND(I293*H293,2)</f>
        <v>0</v>
      </c>
      <c r="K293" s="169" t="s">
        <v>1</v>
      </c>
      <c r="L293" s="38"/>
      <c r="M293" s="174" t="s">
        <v>1</v>
      </c>
      <c r="N293" s="175" t="s">
        <v>46</v>
      </c>
      <c r="O293" s="76"/>
      <c r="P293" s="176">
        <f>O293*H293</f>
        <v>0</v>
      </c>
      <c r="Q293" s="176">
        <v>0</v>
      </c>
      <c r="R293" s="176">
        <f>Q293*H293</f>
        <v>0</v>
      </c>
      <c r="S293" s="176">
        <v>0</v>
      </c>
      <c r="T293" s="17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78" t="s">
        <v>144</v>
      </c>
      <c r="AT293" s="178" t="s">
        <v>140</v>
      </c>
      <c r="AU293" s="178" t="s">
        <v>145</v>
      </c>
      <c r="AY293" s="18" t="s">
        <v>137</v>
      </c>
      <c r="BE293" s="179">
        <f>IF(N293="základní",J293,0)</f>
        <v>0</v>
      </c>
      <c r="BF293" s="179">
        <f>IF(N293="snížená",J293,0)</f>
        <v>0</v>
      </c>
      <c r="BG293" s="179">
        <f>IF(N293="zákl. přenesená",J293,0)</f>
        <v>0</v>
      </c>
      <c r="BH293" s="179">
        <f>IF(N293="sníž. přenesená",J293,0)</f>
        <v>0</v>
      </c>
      <c r="BI293" s="179">
        <f>IF(N293="nulová",J293,0)</f>
        <v>0</v>
      </c>
      <c r="BJ293" s="18" t="s">
        <v>145</v>
      </c>
      <c r="BK293" s="179">
        <f>ROUND(I293*H293,2)</f>
        <v>0</v>
      </c>
      <c r="BL293" s="18" t="s">
        <v>144</v>
      </c>
      <c r="BM293" s="178" t="s">
        <v>487</v>
      </c>
    </row>
    <row r="294" s="2" customFormat="1" ht="37.8" customHeight="1">
      <c r="A294" s="37"/>
      <c r="B294" s="166"/>
      <c r="C294" s="167" t="s">
        <v>488</v>
      </c>
      <c r="D294" s="167" t="s">
        <v>140</v>
      </c>
      <c r="E294" s="168" t="s">
        <v>489</v>
      </c>
      <c r="F294" s="169" t="s">
        <v>490</v>
      </c>
      <c r="G294" s="170" t="s">
        <v>263</v>
      </c>
      <c r="H294" s="171">
        <v>1</v>
      </c>
      <c r="I294" s="172"/>
      <c r="J294" s="173">
        <f>ROUND(I294*H294,2)</f>
        <v>0</v>
      </c>
      <c r="K294" s="169" t="s">
        <v>1</v>
      </c>
      <c r="L294" s="38"/>
      <c r="M294" s="174" t="s">
        <v>1</v>
      </c>
      <c r="N294" s="175" t="s">
        <v>46</v>
      </c>
      <c r="O294" s="76"/>
      <c r="P294" s="176">
        <f>O294*H294</f>
        <v>0</v>
      </c>
      <c r="Q294" s="176">
        <v>0</v>
      </c>
      <c r="R294" s="176">
        <f>Q294*H294</f>
        <v>0</v>
      </c>
      <c r="S294" s="176">
        <v>0</v>
      </c>
      <c r="T294" s="17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78" t="s">
        <v>144</v>
      </c>
      <c r="AT294" s="178" t="s">
        <v>140</v>
      </c>
      <c r="AU294" s="178" t="s">
        <v>145</v>
      </c>
      <c r="AY294" s="18" t="s">
        <v>137</v>
      </c>
      <c r="BE294" s="179">
        <f>IF(N294="základní",J294,0)</f>
        <v>0</v>
      </c>
      <c r="BF294" s="179">
        <f>IF(N294="snížená",J294,0)</f>
        <v>0</v>
      </c>
      <c r="BG294" s="179">
        <f>IF(N294="zákl. přenesená",J294,0)</f>
        <v>0</v>
      </c>
      <c r="BH294" s="179">
        <f>IF(N294="sníž. přenesená",J294,0)</f>
        <v>0</v>
      </c>
      <c r="BI294" s="179">
        <f>IF(N294="nulová",J294,0)</f>
        <v>0</v>
      </c>
      <c r="BJ294" s="18" t="s">
        <v>145</v>
      </c>
      <c r="BK294" s="179">
        <f>ROUND(I294*H294,2)</f>
        <v>0</v>
      </c>
      <c r="BL294" s="18" t="s">
        <v>144</v>
      </c>
      <c r="BM294" s="178" t="s">
        <v>491</v>
      </c>
    </row>
    <row r="295" s="12" customFormat="1" ht="22.8" customHeight="1">
      <c r="A295" s="12"/>
      <c r="B295" s="153"/>
      <c r="C295" s="12"/>
      <c r="D295" s="154" t="s">
        <v>79</v>
      </c>
      <c r="E295" s="164" t="s">
        <v>492</v>
      </c>
      <c r="F295" s="164" t="s">
        <v>493</v>
      </c>
      <c r="G295" s="12"/>
      <c r="H295" s="12"/>
      <c r="I295" s="156"/>
      <c r="J295" s="165">
        <f>BK295</f>
        <v>0</v>
      </c>
      <c r="K295" s="12"/>
      <c r="L295" s="153"/>
      <c r="M295" s="158"/>
      <c r="N295" s="159"/>
      <c r="O295" s="159"/>
      <c r="P295" s="160">
        <f>SUM(P296:P300)</f>
        <v>0</v>
      </c>
      <c r="Q295" s="159"/>
      <c r="R295" s="160">
        <f>SUM(R296:R300)</f>
        <v>0.12202799999999998</v>
      </c>
      <c r="S295" s="159"/>
      <c r="T295" s="161">
        <f>SUM(T296:T300)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54" t="s">
        <v>145</v>
      </c>
      <c r="AT295" s="162" t="s">
        <v>79</v>
      </c>
      <c r="AU295" s="162" t="s">
        <v>88</v>
      </c>
      <c r="AY295" s="154" t="s">
        <v>137</v>
      </c>
      <c r="BK295" s="163">
        <f>SUM(BK296:BK300)</f>
        <v>0</v>
      </c>
    </row>
    <row r="296" s="2" customFormat="1" ht="24.15" customHeight="1">
      <c r="A296" s="37"/>
      <c r="B296" s="166"/>
      <c r="C296" s="167" t="s">
        <v>494</v>
      </c>
      <c r="D296" s="167" t="s">
        <v>140</v>
      </c>
      <c r="E296" s="168" t="s">
        <v>495</v>
      </c>
      <c r="F296" s="169" t="s">
        <v>496</v>
      </c>
      <c r="G296" s="170" t="s">
        <v>143</v>
      </c>
      <c r="H296" s="171">
        <v>9.1999999999999993</v>
      </c>
      <c r="I296" s="172"/>
      <c r="J296" s="173">
        <f>ROUND(I296*H296,2)</f>
        <v>0</v>
      </c>
      <c r="K296" s="169" t="s">
        <v>1</v>
      </c>
      <c r="L296" s="38"/>
      <c r="M296" s="174" t="s">
        <v>1</v>
      </c>
      <c r="N296" s="175" t="s">
        <v>46</v>
      </c>
      <c r="O296" s="76"/>
      <c r="P296" s="176">
        <f>O296*H296</f>
        <v>0</v>
      </c>
      <c r="Q296" s="176">
        <v>0.013089999999999999</v>
      </c>
      <c r="R296" s="176">
        <f>Q296*H296</f>
        <v>0.12042799999999998</v>
      </c>
      <c r="S296" s="176">
        <v>0</v>
      </c>
      <c r="T296" s="17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78" t="s">
        <v>144</v>
      </c>
      <c r="AT296" s="178" t="s">
        <v>140</v>
      </c>
      <c r="AU296" s="178" t="s">
        <v>145</v>
      </c>
      <c r="AY296" s="18" t="s">
        <v>137</v>
      </c>
      <c r="BE296" s="179">
        <f>IF(N296="základní",J296,0)</f>
        <v>0</v>
      </c>
      <c r="BF296" s="179">
        <f>IF(N296="snížená",J296,0)</f>
        <v>0</v>
      </c>
      <c r="BG296" s="179">
        <f>IF(N296="zákl. přenesená",J296,0)</f>
        <v>0</v>
      </c>
      <c r="BH296" s="179">
        <f>IF(N296="sníž. přenesená",J296,0)</f>
        <v>0</v>
      </c>
      <c r="BI296" s="179">
        <f>IF(N296="nulová",J296,0)</f>
        <v>0</v>
      </c>
      <c r="BJ296" s="18" t="s">
        <v>145</v>
      </c>
      <c r="BK296" s="179">
        <f>ROUND(I296*H296,2)</f>
        <v>0</v>
      </c>
      <c r="BL296" s="18" t="s">
        <v>144</v>
      </c>
      <c r="BM296" s="178" t="s">
        <v>497</v>
      </c>
    </row>
    <row r="297" s="14" customFormat="1">
      <c r="A297" s="14"/>
      <c r="B297" s="188"/>
      <c r="C297" s="14"/>
      <c r="D297" s="181" t="s">
        <v>147</v>
      </c>
      <c r="E297" s="189" t="s">
        <v>1</v>
      </c>
      <c r="F297" s="190" t="s">
        <v>498</v>
      </c>
      <c r="G297" s="14"/>
      <c r="H297" s="191">
        <v>9.1999999999999993</v>
      </c>
      <c r="I297" s="192"/>
      <c r="J297" s="14"/>
      <c r="K297" s="14"/>
      <c r="L297" s="188"/>
      <c r="M297" s="193"/>
      <c r="N297" s="194"/>
      <c r="O297" s="194"/>
      <c r="P297" s="194"/>
      <c r="Q297" s="194"/>
      <c r="R297" s="194"/>
      <c r="S297" s="194"/>
      <c r="T297" s="19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89" t="s">
        <v>147</v>
      </c>
      <c r="AU297" s="189" t="s">
        <v>145</v>
      </c>
      <c r="AV297" s="14" t="s">
        <v>145</v>
      </c>
      <c r="AW297" s="14" t="s">
        <v>36</v>
      </c>
      <c r="AX297" s="14" t="s">
        <v>88</v>
      </c>
      <c r="AY297" s="189" t="s">
        <v>137</v>
      </c>
    </row>
    <row r="298" s="2" customFormat="1" ht="24.15" customHeight="1">
      <c r="A298" s="37"/>
      <c r="B298" s="166"/>
      <c r="C298" s="167" t="s">
        <v>499</v>
      </c>
      <c r="D298" s="167" t="s">
        <v>140</v>
      </c>
      <c r="E298" s="168" t="s">
        <v>500</v>
      </c>
      <c r="F298" s="169" t="s">
        <v>501</v>
      </c>
      <c r="G298" s="170" t="s">
        <v>329</v>
      </c>
      <c r="H298" s="171">
        <v>2</v>
      </c>
      <c r="I298" s="172"/>
      <c r="J298" s="173">
        <f>ROUND(I298*H298,2)</f>
        <v>0</v>
      </c>
      <c r="K298" s="169" t="s">
        <v>1</v>
      </c>
      <c r="L298" s="38"/>
      <c r="M298" s="174" t="s">
        <v>1</v>
      </c>
      <c r="N298" s="175" t="s">
        <v>46</v>
      </c>
      <c r="O298" s="76"/>
      <c r="P298" s="176">
        <f>O298*H298</f>
        <v>0</v>
      </c>
      <c r="Q298" s="176">
        <v>6.9999999999999994E-05</v>
      </c>
      <c r="R298" s="176">
        <f>Q298*H298</f>
        <v>0.00013999999999999999</v>
      </c>
      <c r="S298" s="176">
        <v>0</v>
      </c>
      <c r="T298" s="17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78" t="s">
        <v>144</v>
      </c>
      <c r="AT298" s="178" t="s">
        <v>140</v>
      </c>
      <c r="AU298" s="178" t="s">
        <v>145</v>
      </c>
      <c r="AY298" s="18" t="s">
        <v>137</v>
      </c>
      <c r="BE298" s="179">
        <f>IF(N298="základní",J298,0)</f>
        <v>0</v>
      </c>
      <c r="BF298" s="179">
        <f>IF(N298="snížená",J298,0)</f>
        <v>0</v>
      </c>
      <c r="BG298" s="179">
        <f>IF(N298="zákl. přenesená",J298,0)</f>
        <v>0</v>
      </c>
      <c r="BH298" s="179">
        <f>IF(N298="sníž. přenesená",J298,0)</f>
        <v>0</v>
      </c>
      <c r="BI298" s="179">
        <f>IF(N298="nulová",J298,0)</f>
        <v>0</v>
      </c>
      <c r="BJ298" s="18" t="s">
        <v>145</v>
      </c>
      <c r="BK298" s="179">
        <f>ROUND(I298*H298,2)</f>
        <v>0</v>
      </c>
      <c r="BL298" s="18" t="s">
        <v>144</v>
      </c>
      <c r="BM298" s="178" t="s">
        <v>502</v>
      </c>
    </row>
    <row r="299" s="2" customFormat="1" ht="14.4" customHeight="1">
      <c r="A299" s="37"/>
      <c r="B299" s="166"/>
      <c r="C299" s="205" t="s">
        <v>503</v>
      </c>
      <c r="D299" s="205" t="s">
        <v>332</v>
      </c>
      <c r="E299" s="206" t="s">
        <v>504</v>
      </c>
      <c r="F299" s="207" t="s">
        <v>505</v>
      </c>
      <c r="G299" s="208" t="s">
        <v>329</v>
      </c>
      <c r="H299" s="209">
        <v>2</v>
      </c>
      <c r="I299" s="210"/>
      <c r="J299" s="211">
        <f>ROUND(I299*H299,2)</f>
        <v>0</v>
      </c>
      <c r="K299" s="207" t="s">
        <v>1</v>
      </c>
      <c r="L299" s="212"/>
      <c r="M299" s="213" t="s">
        <v>1</v>
      </c>
      <c r="N299" s="214" t="s">
        <v>46</v>
      </c>
      <c r="O299" s="76"/>
      <c r="P299" s="176">
        <f>O299*H299</f>
        <v>0</v>
      </c>
      <c r="Q299" s="176">
        <v>0.00072999999999999996</v>
      </c>
      <c r="R299" s="176">
        <f>Q299*H299</f>
        <v>0.0014599999999999999</v>
      </c>
      <c r="S299" s="176">
        <v>0</v>
      </c>
      <c r="T299" s="17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78" t="s">
        <v>184</v>
      </c>
      <c r="AT299" s="178" t="s">
        <v>332</v>
      </c>
      <c r="AU299" s="178" t="s">
        <v>145</v>
      </c>
      <c r="AY299" s="18" t="s">
        <v>137</v>
      </c>
      <c r="BE299" s="179">
        <f>IF(N299="základní",J299,0)</f>
        <v>0</v>
      </c>
      <c r="BF299" s="179">
        <f>IF(N299="snížená",J299,0)</f>
        <v>0</v>
      </c>
      <c r="BG299" s="179">
        <f>IF(N299="zákl. přenesená",J299,0)</f>
        <v>0</v>
      </c>
      <c r="BH299" s="179">
        <f>IF(N299="sníž. přenesená",J299,0)</f>
        <v>0</v>
      </c>
      <c r="BI299" s="179">
        <f>IF(N299="nulová",J299,0)</f>
        <v>0</v>
      </c>
      <c r="BJ299" s="18" t="s">
        <v>145</v>
      </c>
      <c r="BK299" s="179">
        <f>ROUND(I299*H299,2)</f>
        <v>0</v>
      </c>
      <c r="BL299" s="18" t="s">
        <v>144</v>
      </c>
      <c r="BM299" s="178" t="s">
        <v>506</v>
      </c>
    </row>
    <row r="300" s="2" customFormat="1" ht="24.15" customHeight="1">
      <c r="A300" s="37"/>
      <c r="B300" s="166"/>
      <c r="C300" s="167" t="s">
        <v>507</v>
      </c>
      <c r="D300" s="167" t="s">
        <v>140</v>
      </c>
      <c r="E300" s="168" t="s">
        <v>508</v>
      </c>
      <c r="F300" s="169" t="s">
        <v>509</v>
      </c>
      <c r="G300" s="170" t="s">
        <v>316</v>
      </c>
      <c r="H300" s="204"/>
      <c r="I300" s="172"/>
      <c r="J300" s="173">
        <f>ROUND(I300*H300,2)</f>
        <v>0</v>
      </c>
      <c r="K300" s="169" t="s">
        <v>1</v>
      </c>
      <c r="L300" s="38"/>
      <c r="M300" s="174" t="s">
        <v>1</v>
      </c>
      <c r="N300" s="175" t="s">
        <v>46</v>
      </c>
      <c r="O300" s="76"/>
      <c r="P300" s="176">
        <f>O300*H300</f>
        <v>0</v>
      </c>
      <c r="Q300" s="176">
        <v>0</v>
      </c>
      <c r="R300" s="176">
        <f>Q300*H300</f>
        <v>0</v>
      </c>
      <c r="S300" s="176">
        <v>0</v>
      </c>
      <c r="T300" s="17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78" t="s">
        <v>144</v>
      </c>
      <c r="AT300" s="178" t="s">
        <v>140</v>
      </c>
      <c r="AU300" s="178" t="s">
        <v>145</v>
      </c>
      <c r="AY300" s="18" t="s">
        <v>137</v>
      </c>
      <c r="BE300" s="179">
        <f>IF(N300="základní",J300,0)</f>
        <v>0</v>
      </c>
      <c r="BF300" s="179">
        <f>IF(N300="snížená",J300,0)</f>
        <v>0</v>
      </c>
      <c r="BG300" s="179">
        <f>IF(N300="zákl. přenesená",J300,0)</f>
        <v>0</v>
      </c>
      <c r="BH300" s="179">
        <f>IF(N300="sníž. přenesená",J300,0)</f>
        <v>0</v>
      </c>
      <c r="BI300" s="179">
        <f>IF(N300="nulová",J300,0)</f>
        <v>0</v>
      </c>
      <c r="BJ300" s="18" t="s">
        <v>145</v>
      </c>
      <c r="BK300" s="179">
        <f>ROUND(I300*H300,2)</f>
        <v>0</v>
      </c>
      <c r="BL300" s="18" t="s">
        <v>144</v>
      </c>
      <c r="BM300" s="178" t="s">
        <v>510</v>
      </c>
    </row>
    <row r="301" s="12" customFormat="1" ht="22.8" customHeight="1">
      <c r="A301" s="12"/>
      <c r="B301" s="153"/>
      <c r="C301" s="12"/>
      <c r="D301" s="154" t="s">
        <v>79</v>
      </c>
      <c r="E301" s="164" t="s">
        <v>511</v>
      </c>
      <c r="F301" s="164" t="s">
        <v>512</v>
      </c>
      <c r="G301" s="12"/>
      <c r="H301" s="12"/>
      <c r="I301" s="156"/>
      <c r="J301" s="165">
        <f>BK301</f>
        <v>0</v>
      </c>
      <c r="K301" s="12"/>
      <c r="L301" s="153"/>
      <c r="M301" s="158"/>
      <c r="N301" s="159"/>
      <c r="O301" s="159"/>
      <c r="P301" s="160">
        <f>SUM(P302:P318)</f>
        <v>0</v>
      </c>
      <c r="Q301" s="159"/>
      <c r="R301" s="160">
        <f>SUM(R302:R318)</f>
        <v>0.14629999999999999</v>
      </c>
      <c r="S301" s="159"/>
      <c r="T301" s="161">
        <f>SUM(T302:T318)</f>
        <v>0.66754619999999998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54" t="s">
        <v>145</v>
      </c>
      <c r="AT301" s="162" t="s">
        <v>79</v>
      </c>
      <c r="AU301" s="162" t="s">
        <v>88</v>
      </c>
      <c r="AY301" s="154" t="s">
        <v>137</v>
      </c>
      <c r="BK301" s="163">
        <f>SUM(BK302:BK318)</f>
        <v>0</v>
      </c>
    </row>
    <row r="302" s="2" customFormat="1" ht="14.4" customHeight="1">
      <c r="A302" s="37"/>
      <c r="B302" s="166"/>
      <c r="C302" s="167" t="s">
        <v>513</v>
      </c>
      <c r="D302" s="167" t="s">
        <v>140</v>
      </c>
      <c r="E302" s="168" t="s">
        <v>514</v>
      </c>
      <c r="F302" s="169" t="s">
        <v>515</v>
      </c>
      <c r="G302" s="170" t="s">
        <v>143</v>
      </c>
      <c r="H302" s="171">
        <v>24.515999999999998</v>
      </c>
      <c r="I302" s="172"/>
      <c r="J302" s="173">
        <f>ROUND(I302*H302,2)</f>
        <v>0</v>
      </c>
      <c r="K302" s="169" t="s">
        <v>382</v>
      </c>
      <c r="L302" s="38"/>
      <c r="M302" s="174" t="s">
        <v>1</v>
      </c>
      <c r="N302" s="175" t="s">
        <v>46</v>
      </c>
      <c r="O302" s="76"/>
      <c r="P302" s="176">
        <f>O302*H302</f>
        <v>0</v>
      </c>
      <c r="Q302" s="176">
        <v>0</v>
      </c>
      <c r="R302" s="176">
        <f>Q302*H302</f>
        <v>0</v>
      </c>
      <c r="S302" s="176">
        <v>0.01695</v>
      </c>
      <c r="T302" s="177">
        <f>S302*H302</f>
        <v>0.41554619999999998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78" t="s">
        <v>203</v>
      </c>
      <c r="AT302" s="178" t="s">
        <v>140</v>
      </c>
      <c r="AU302" s="178" t="s">
        <v>145</v>
      </c>
      <c r="AY302" s="18" t="s">
        <v>137</v>
      </c>
      <c r="BE302" s="179">
        <f>IF(N302="základní",J302,0)</f>
        <v>0</v>
      </c>
      <c r="BF302" s="179">
        <f>IF(N302="snížená",J302,0)</f>
        <v>0</v>
      </c>
      <c r="BG302" s="179">
        <f>IF(N302="zákl. přenesená",J302,0)</f>
        <v>0</v>
      </c>
      <c r="BH302" s="179">
        <f>IF(N302="sníž. přenesená",J302,0)</f>
        <v>0</v>
      </c>
      <c r="BI302" s="179">
        <f>IF(N302="nulová",J302,0)</f>
        <v>0</v>
      </c>
      <c r="BJ302" s="18" t="s">
        <v>145</v>
      </c>
      <c r="BK302" s="179">
        <f>ROUND(I302*H302,2)</f>
        <v>0</v>
      </c>
      <c r="BL302" s="18" t="s">
        <v>203</v>
      </c>
      <c r="BM302" s="178" t="s">
        <v>516</v>
      </c>
    </row>
    <row r="303" s="14" customFormat="1">
      <c r="A303" s="14"/>
      <c r="B303" s="188"/>
      <c r="C303" s="14"/>
      <c r="D303" s="181" t="s">
        <v>147</v>
      </c>
      <c r="E303" s="189" t="s">
        <v>1</v>
      </c>
      <c r="F303" s="190" t="s">
        <v>517</v>
      </c>
      <c r="G303" s="14"/>
      <c r="H303" s="191">
        <v>24.515999999999998</v>
      </c>
      <c r="I303" s="192"/>
      <c r="J303" s="14"/>
      <c r="K303" s="14"/>
      <c r="L303" s="188"/>
      <c r="M303" s="193"/>
      <c r="N303" s="194"/>
      <c r="O303" s="194"/>
      <c r="P303" s="194"/>
      <c r="Q303" s="194"/>
      <c r="R303" s="194"/>
      <c r="S303" s="194"/>
      <c r="T303" s="19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89" t="s">
        <v>147</v>
      </c>
      <c r="AU303" s="189" t="s">
        <v>145</v>
      </c>
      <c r="AV303" s="14" t="s">
        <v>145</v>
      </c>
      <c r="AW303" s="14" t="s">
        <v>36</v>
      </c>
      <c r="AX303" s="14" t="s">
        <v>80</v>
      </c>
      <c r="AY303" s="189" t="s">
        <v>137</v>
      </c>
    </row>
    <row r="304" s="15" customFormat="1">
      <c r="A304" s="15"/>
      <c r="B304" s="196"/>
      <c r="C304" s="15"/>
      <c r="D304" s="181" t="s">
        <v>147</v>
      </c>
      <c r="E304" s="197" t="s">
        <v>1</v>
      </c>
      <c r="F304" s="198" t="s">
        <v>150</v>
      </c>
      <c r="G304" s="15"/>
      <c r="H304" s="199">
        <v>24.515999999999998</v>
      </c>
      <c r="I304" s="200"/>
      <c r="J304" s="15"/>
      <c r="K304" s="15"/>
      <c r="L304" s="196"/>
      <c r="M304" s="201"/>
      <c r="N304" s="202"/>
      <c r="O304" s="202"/>
      <c r="P304" s="202"/>
      <c r="Q304" s="202"/>
      <c r="R304" s="202"/>
      <c r="S304" s="202"/>
      <c r="T304" s="203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197" t="s">
        <v>147</v>
      </c>
      <c r="AU304" s="197" t="s">
        <v>145</v>
      </c>
      <c r="AV304" s="15" t="s">
        <v>144</v>
      </c>
      <c r="AW304" s="15" t="s">
        <v>36</v>
      </c>
      <c r="AX304" s="15" t="s">
        <v>88</v>
      </c>
      <c r="AY304" s="197" t="s">
        <v>137</v>
      </c>
    </row>
    <row r="305" s="2" customFormat="1" ht="24.15" customHeight="1">
      <c r="A305" s="37"/>
      <c r="B305" s="166"/>
      <c r="C305" s="167" t="s">
        <v>518</v>
      </c>
      <c r="D305" s="167" t="s">
        <v>140</v>
      </c>
      <c r="E305" s="168" t="s">
        <v>519</v>
      </c>
      <c r="F305" s="169" t="s">
        <v>520</v>
      </c>
      <c r="G305" s="170" t="s">
        <v>329</v>
      </c>
      <c r="H305" s="171">
        <v>9</v>
      </c>
      <c r="I305" s="172"/>
      <c r="J305" s="173">
        <f>ROUND(I305*H305,2)</f>
        <v>0</v>
      </c>
      <c r="K305" s="169" t="s">
        <v>1</v>
      </c>
      <c r="L305" s="38"/>
      <c r="M305" s="174" t="s">
        <v>1</v>
      </c>
      <c r="N305" s="175" t="s">
        <v>46</v>
      </c>
      <c r="O305" s="76"/>
      <c r="P305" s="176">
        <f>O305*H305</f>
        <v>0</v>
      </c>
      <c r="Q305" s="176">
        <v>0</v>
      </c>
      <c r="R305" s="176">
        <f>Q305*H305</f>
        <v>0</v>
      </c>
      <c r="S305" s="176">
        <v>0.028000000000000001</v>
      </c>
      <c r="T305" s="177">
        <f>S305*H305</f>
        <v>0.252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78" t="s">
        <v>144</v>
      </c>
      <c r="AT305" s="178" t="s">
        <v>140</v>
      </c>
      <c r="AU305" s="178" t="s">
        <v>145</v>
      </c>
      <c r="AY305" s="18" t="s">
        <v>137</v>
      </c>
      <c r="BE305" s="179">
        <f>IF(N305="základní",J305,0)</f>
        <v>0</v>
      </c>
      <c r="BF305" s="179">
        <f>IF(N305="snížená",J305,0)</f>
        <v>0</v>
      </c>
      <c r="BG305" s="179">
        <f>IF(N305="zákl. přenesená",J305,0)</f>
        <v>0</v>
      </c>
      <c r="BH305" s="179">
        <f>IF(N305="sníž. přenesená",J305,0)</f>
        <v>0</v>
      </c>
      <c r="BI305" s="179">
        <f>IF(N305="nulová",J305,0)</f>
        <v>0</v>
      </c>
      <c r="BJ305" s="18" t="s">
        <v>145</v>
      </c>
      <c r="BK305" s="179">
        <f>ROUND(I305*H305,2)</f>
        <v>0</v>
      </c>
      <c r="BL305" s="18" t="s">
        <v>144</v>
      </c>
      <c r="BM305" s="178" t="s">
        <v>521</v>
      </c>
    </row>
    <row r="306" s="13" customFormat="1">
      <c r="A306" s="13"/>
      <c r="B306" s="180"/>
      <c r="C306" s="13"/>
      <c r="D306" s="181" t="s">
        <v>147</v>
      </c>
      <c r="E306" s="182" t="s">
        <v>1</v>
      </c>
      <c r="F306" s="183" t="s">
        <v>522</v>
      </c>
      <c r="G306" s="13"/>
      <c r="H306" s="182" t="s">
        <v>1</v>
      </c>
      <c r="I306" s="184"/>
      <c r="J306" s="13"/>
      <c r="K306" s="13"/>
      <c r="L306" s="180"/>
      <c r="M306" s="185"/>
      <c r="N306" s="186"/>
      <c r="O306" s="186"/>
      <c r="P306" s="186"/>
      <c r="Q306" s="186"/>
      <c r="R306" s="186"/>
      <c r="S306" s="186"/>
      <c r="T306" s="18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2" t="s">
        <v>147</v>
      </c>
      <c r="AU306" s="182" t="s">
        <v>145</v>
      </c>
      <c r="AV306" s="13" t="s">
        <v>88</v>
      </c>
      <c r="AW306" s="13" t="s">
        <v>36</v>
      </c>
      <c r="AX306" s="13" t="s">
        <v>80</v>
      </c>
      <c r="AY306" s="182" t="s">
        <v>137</v>
      </c>
    </row>
    <row r="307" s="14" customFormat="1">
      <c r="A307" s="14"/>
      <c r="B307" s="188"/>
      <c r="C307" s="14"/>
      <c r="D307" s="181" t="s">
        <v>147</v>
      </c>
      <c r="E307" s="189" t="s">
        <v>1</v>
      </c>
      <c r="F307" s="190" t="s">
        <v>523</v>
      </c>
      <c r="G307" s="14"/>
      <c r="H307" s="191">
        <v>9</v>
      </c>
      <c r="I307" s="192"/>
      <c r="J307" s="14"/>
      <c r="K307" s="14"/>
      <c r="L307" s="188"/>
      <c r="M307" s="193"/>
      <c r="N307" s="194"/>
      <c r="O307" s="194"/>
      <c r="P307" s="194"/>
      <c r="Q307" s="194"/>
      <c r="R307" s="194"/>
      <c r="S307" s="194"/>
      <c r="T307" s="19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89" t="s">
        <v>147</v>
      </c>
      <c r="AU307" s="189" t="s">
        <v>145</v>
      </c>
      <c r="AV307" s="14" t="s">
        <v>145</v>
      </c>
      <c r="AW307" s="14" t="s">
        <v>36</v>
      </c>
      <c r="AX307" s="14" t="s">
        <v>88</v>
      </c>
      <c r="AY307" s="189" t="s">
        <v>137</v>
      </c>
    </row>
    <row r="308" s="2" customFormat="1" ht="24.15" customHeight="1">
      <c r="A308" s="37"/>
      <c r="B308" s="166"/>
      <c r="C308" s="167" t="s">
        <v>487</v>
      </c>
      <c r="D308" s="167" t="s">
        <v>140</v>
      </c>
      <c r="E308" s="168" t="s">
        <v>524</v>
      </c>
      <c r="F308" s="169" t="s">
        <v>525</v>
      </c>
      <c r="G308" s="170" t="s">
        <v>329</v>
      </c>
      <c r="H308" s="171">
        <v>3</v>
      </c>
      <c r="I308" s="172"/>
      <c r="J308" s="173">
        <f>ROUND(I308*H308,2)</f>
        <v>0</v>
      </c>
      <c r="K308" s="169" t="s">
        <v>382</v>
      </c>
      <c r="L308" s="38"/>
      <c r="M308" s="174" t="s">
        <v>1</v>
      </c>
      <c r="N308" s="175" t="s">
        <v>46</v>
      </c>
      <c r="O308" s="76"/>
      <c r="P308" s="176">
        <f>O308*H308</f>
        <v>0</v>
      </c>
      <c r="Q308" s="176">
        <v>0.00044999999999999999</v>
      </c>
      <c r="R308" s="176">
        <f>Q308*H308</f>
        <v>0.0013500000000000001</v>
      </c>
      <c r="S308" s="176">
        <v>0</v>
      </c>
      <c r="T308" s="17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78" t="s">
        <v>203</v>
      </c>
      <c r="AT308" s="178" t="s">
        <v>140</v>
      </c>
      <c r="AU308" s="178" t="s">
        <v>145</v>
      </c>
      <c r="AY308" s="18" t="s">
        <v>137</v>
      </c>
      <c r="BE308" s="179">
        <f>IF(N308="základní",J308,0)</f>
        <v>0</v>
      </c>
      <c r="BF308" s="179">
        <f>IF(N308="snížená",J308,0)</f>
        <v>0</v>
      </c>
      <c r="BG308" s="179">
        <f>IF(N308="zákl. přenesená",J308,0)</f>
        <v>0</v>
      </c>
      <c r="BH308" s="179">
        <f>IF(N308="sníž. přenesená",J308,0)</f>
        <v>0</v>
      </c>
      <c r="BI308" s="179">
        <f>IF(N308="nulová",J308,0)</f>
        <v>0</v>
      </c>
      <c r="BJ308" s="18" t="s">
        <v>145</v>
      </c>
      <c r="BK308" s="179">
        <f>ROUND(I308*H308,2)</f>
        <v>0</v>
      </c>
      <c r="BL308" s="18" t="s">
        <v>203</v>
      </c>
      <c r="BM308" s="178" t="s">
        <v>526</v>
      </c>
    </row>
    <row r="309" s="2" customFormat="1" ht="24.15" customHeight="1">
      <c r="A309" s="37"/>
      <c r="B309" s="166"/>
      <c r="C309" s="205" t="s">
        <v>527</v>
      </c>
      <c r="D309" s="205" t="s">
        <v>332</v>
      </c>
      <c r="E309" s="206" t="s">
        <v>528</v>
      </c>
      <c r="F309" s="207" t="s">
        <v>529</v>
      </c>
      <c r="G309" s="208" t="s">
        <v>329</v>
      </c>
      <c r="H309" s="209">
        <v>3</v>
      </c>
      <c r="I309" s="210"/>
      <c r="J309" s="211">
        <f>ROUND(I309*H309,2)</f>
        <v>0</v>
      </c>
      <c r="K309" s="207" t="s">
        <v>382</v>
      </c>
      <c r="L309" s="212"/>
      <c r="M309" s="213" t="s">
        <v>1</v>
      </c>
      <c r="N309" s="214" t="s">
        <v>46</v>
      </c>
      <c r="O309" s="76"/>
      <c r="P309" s="176">
        <f>O309*H309</f>
        <v>0</v>
      </c>
      <c r="Q309" s="176">
        <v>0.0085000000000000006</v>
      </c>
      <c r="R309" s="176">
        <f>Q309*H309</f>
        <v>0.025500000000000002</v>
      </c>
      <c r="S309" s="176">
        <v>0</v>
      </c>
      <c r="T309" s="17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78" t="s">
        <v>301</v>
      </c>
      <c r="AT309" s="178" t="s">
        <v>332</v>
      </c>
      <c r="AU309" s="178" t="s">
        <v>145</v>
      </c>
      <c r="AY309" s="18" t="s">
        <v>137</v>
      </c>
      <c r="BE309" s="179">
        <f>IF(N309="základní",J309,0)</f>
        <v>0</v>
      </c>
      <c r="BF309" s="179">
        <f>IF(N309="snížená",J309,0)</f>
        <v>0</v>
      </c>
      <c r="BG309" s="179">
        <f>IF(N309="zákl. přenesená",J309,0)</f>
        <v>0</v>
      </c>
      <c r="BH309" s="179">
        <f>IF(N309="sníž. přenesená",J309,0)</f>
        <v>0</v>
      </c>
      <c r="BI309" s="179">
        <f>IF(N309="nulová",J309,0)</f>
        <v>0</v>
      </c>
      <c r="BJ309" s="18" t="s">
        <v>145</v>
      </c>
      <c r="BK309" s="179">
        <f>ROUND(I309*H309,2)</f>
        <v>0</v>
      </c>
      <c r="BL309" s="18" t="s">
        <v>203</v>
      </c>
      <c r="BM309" s="178" t="s">
        <v>530</v>
      </c>
    </row>
    <row r="310" s="2" customFormat="1" ht="24.15" customHeight="1">
      <c r="A310" s="37"/>
      <c r="B310" s="166"/>
      <c r="C310" s="167" t="s">
        <v>531</v>
      </c>
      <c r="D310" s="167" t="s">
        <v>140</v>
      </c>
      <c r="E310" s="168" t="s">
        <v>532</v>
      </c>
      <c r="F310" s="169" t="s">
        <v>533</v>
      </c>
      <c r="G310" s="170" t="s">
        <v>329</v>
      </c>
      <c r="H310" s="171">
        <v>1</v>
      </c>
      <c r="I310" s="172"/>
      <c r="J310" s="173">
        <f>ROUND(I310*H310,2)</f>
        <v>0</v>
      </c>
      <c r="K310" s="169" t="s">
        <v>1</v>
      </c>
      <c r="L310" s="38"/>
      <c r="M310" s="174" t="s">
        <v>1</v>
      </c>
      <c r="N310" s="175" t="s">
        <v>46</v>
      </c>
      <c r="O310" s="76"/>
      <c r="P310" s="176">
        <f>O310*H310</f>
        <v>0</v>
      </c>
      <c r="Q310" s="176">
        <v>0.00044999999999999999</v>
      </c>
      <c r="R310" s="176">
        <f>Q310*H310</f>
        <v>0.00044999999999999999</v>
      </c>
      <c r="S310" s="176">
        <v>0</v>
      </c>
      <c r="T310" s="17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78" t="s">
        <v>203</v>
      </c>
      <c r="AT310" s="178" t="s">
        <v>140</v>
      </c>
      <c r="AU310" s="178" t="s">
        <v>145</v>
      </c>
      <c r="AY310" s="18" t="s">
        <v>137</v>
      </c>
      <c r="BE310" s="179">
        <f>IF(N310="základní",J310,0)</f>
        <v>0</v>
      </c>
      <c r="BF310" s="179">
        <f>IF(N310="snížená",J310,0)</f>
        <v>0</v>
      </c>
      <c r="BG310" s="179">
        <f>IF(N310="zákl. přenesená",J310,0)</f>
        <v>0</v>
      </c>
      <c r="BH310" s="179">
        <f>IF(N310="sníž. přenesená",J310,0)</f>
        <v>0</v>
      </c>
      <c r="BI310" s="179">
        <f>IF(N310="nulová",J310,0)</f>
        <v>0</v>
      </c>
      <c r="BJ310" s="18" t="s">
        <v>145</v>
      </c>
      <c r="BK310" s="179">
        <f>ROUND(I310*H310,2)</f>
        <v>0</v>
      </c>
      <c r="BL310" s="18" t="s">
        <v>203</v>
      </c>
      <c r="BM310" s="178" t="s">
        <v>534</v>
      </c>
    </row>
    <row r="311" s="2" customFormat="1" ht="24.15" customHeight="1">
      <c r="A311" s="37"/>
      <c r="B311" s="166"/>
      <c r="C311" s="205" t="s">
        <v>535</v>
      </c>
      <c r="D311" s="205" t="s">
        <v>332</v>
      </c>
      <c r="E311" s="206" t="s">
        <v>536</v>
      </c>
      <c r="F311" s="207" t="s">
        <v>537</v>
      </c>
      <c r="G311" s="208" t="s">
        <v>329</v>
      </c>
      <c r="H311" s="209">
        <v>1</v>
      </c>
      <c r="I311" s="210"/>
      <c r="J311" s="211">
        <f>ROUND(I311*H311,2)</f>
        <v>0</v>
      </c>
      <c r="K311" s="207" t="s">
        <v>1</v>
      </c>
      <c r="L311" s="212"/>
      <c r="M311" s="213" t="s">
        <v>1</v>
      </c>
      <c r="N311" s="214" t="s">
        <v>46</v>
      </c>
      <c r="O311" s="76"/>
      <c r="P311" s="176">
        <f>O311*H311</f>
        <v>0</v>
      </c>
      <c r="Q311" s="176">
        <v>0.0085000000000000006</v>
      </c>
      <c r="R311" s="176">
        <f>Q311*H311</f>
        <v>0.0085000000000000006</v>
      </c>
      <c r="S311" s="176">
        <v>0</v>
      </c>
      <c r="T311" s="17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78" t="s">
        <v>301</v>
      </c>
      <c r="AT311" s="178" t="s">
        <v>332</v>
      </c>
      <c r="AU311" s="178" t="s">
        <v>145</v>
      </c>
      <c r="AY311" s="18" t="s">
        <v>137</v>
      </c>
      <c r="BE311" s="179">
        <f>IF(N311="základní",J311,0)</f>
        <v>0</v>
      </c>
      <c r="BF311" s="179">
        <f>IF(N311="snížená",J311,0)</f>
        <v>0</v>
      </c>
      <c r="BG311" s="179">
        <f>IF(N311="zákl. přenesená",J311,0)</f>
        <v>0</v>
      </c>
      <c r="BH311" s="179">
        <f>IF(N311="sníž. přenesená",J311,0)</f>
        <v>0</v>
      </c>
      <c r="BI311" s="179">
        <f>IF(N311="nulová",J311,0)</f>
        <v>0</v>
      </c>
      <c r="BJ311" s="18" t="s">
        <v>145</v>
      </c>
      <c r="BK311" s="179">
        <f>ROUND(I311*H311,2)</f>
        <v>0</v>
      </c>
      <c r="BL311" s="18" t="s">
        <v>203</v>
      </c>
      <c r="BM311" s="178" t="s">
        <v>538</v>
      </c>
    </row>
    <row r="312" s="2" customFormat="1" ht="24.15" customHeight="1">
      <c r="A312" s="37"/>
      <c r="B312" s="166"/>
      <c r="C312" s="167" t="s">
        <v>539</v>
      </c>
      <c r="D312" s="167" t="s">
        <v>140</v>
      </c>
      <c r="E312" s="168" t="s">
        <v>540</v>
      </c>
      <c r="F312" s="169" t="s">
        <v>541</v>
      </c>
      <c r="G312" s="170" t="s">
        <v>329</v>
      </c>
      <c r="H312" s="171">
        <v>3</v>
      </c>
      <c r="I312" s="172"/>
      <c r="J312" s="173">
        <f>ROUND(I312*H312,2)</f>
        <v>0</v>
      </c>
      <c r="K312" s="169" t="s">
        <v>382</v>
      </c>
      <c r="L312" s="38"/>
      <c r="M312" s="174" t="s">
        <v>1</v>
      </c>
      <c r="N312" s="175" t="s">
        <v>46</v>
      </c>
      <c r="O312" s="76"/>
      <c r="P312" s="176">
        <f>O312*H312</f>
        <v>0</v>
      </c>
      <c r="Q312" s="176">
        <v>0</v>
      </c>
      <c r="R312" s="176">
        <f>Q312*H312</f>
        <v>0</v>
      </c>
      <c r="S312" s="176">
        <v>0</v>
      </c>
      <c r="T312" s="17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78" t="s">
        <v>203</v>
      </c>
      <c r="AT312" s="178" t="s">
        <v>140</v>
      </c>
      <c r="AU312" s="178" t="s">
        <v>145</v>
      </c>
      <c r="AY312" s="18" t="s">
        <v>137</v>
      </c>
      <c r="BE312" s="179">
        <f>IF(N312="základní",J312,0)</f>
        <v>0</v>
      </c>
      <c r="BF312" s="179">
        <f>IF(N312="snížená",J312,0)</f>
        <v>0</v>
      </c>
      <c r="BG312" s="179">
        <f>IF(N312="zákl. přenesená",J312,0)</f>
        <v>0</v>
      </c>
      <c r="BH312" s="179">
        <f>IF(N312="sníž. přenesená",J312,0)</f>
        <v>0</v>
      </c>
      <c r="BI312" s="179">
        <f>IF(N312="nulová",J312,0)</f>
        <v>0</v>
      </c>
      <c r="BJ312" s="18" t="s">
        <v>145</v>
      </c>
      <c r="BK312" s="179">
        <f>ROUND(I312*H312,2)</f>
        <v>0</v>
      </c>
      <c r="BL312" s="18" t="s">
        <v>203</v>
      </c>
      <c r="BM312" s="178" t="s">
        <v>542</v>
      </c>
    </row>
    <row r="313" s="2" customFormat="1" ht="24.15" customHeight="1">
      <c r="A313" s="37"/>
      <c r="B313" s="166"/>
      <c r="C313" s="205" t="s">
        <v>543</v>
      </c>
      <c r="D313" s="205" t="s">
        <v>332</v>
      </c>
      <c r="E313" s="206" t="s">
        <v>544</v>
      </c>
      <c r="F313" s="207" t="s">
        <v>545</v>
      </c>
      <c r="G313" s="208" t="s">
        <v>329</v>
      </c>
      <c r="H313" s="209">
        <v>2</v>
      </c>
      <c r="I313" s="210"/>
      <c r="J313" s="211">
        <f>ROUND(I313*H313,2)</f>
        <v>0</v>
      </c>
      <c r="K313" s="207" t="s">
        <v>382</v>
      </c>
      <c r="L313" s="212"/>
      <c r="M313" s="213" t="s">
        <v>1</v>
      </c>
      <c r="N313" s="214" t="s">
        <v>46</v>
      </c>
      <c r="O313" s="76"/>
      <c r="P313" s="176">
        <f>O313*H313</f>
        <v>0</v>
      </c>
      <c r="Q313" s="176">
        <v>0.0275</v>
      </c>
      <c r="R313" s="176">
        <f>Q313*H313</f>
        <v>0.055</v>
      </c>
      <c r="S313" s="176">
        <v>0</v>
      </c>
      <c r="T313" s="17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78" t="s">
        <v>301</v>
      </c>
      <c r="AT313" s="178" t="s">
        <v>332</v>
      </c>
      <c r="AU313" s="178" t="s">
        <v>145</v>
      </c>
      <c r="AY313" s="18" t="s">
        <v>137</v>
      </c>
      <c r="BE313" s="179">
        <f>IF(N313="základní",J313,0)</f>
        <v>0</v>
      </c>
      <c r="BF313" s="179">
        <f>IF(N313="snížená",J313,0)</f>
        <v>0</v>
      </c>
      <c r="BG313" s="179">
        <f>IF(N313="zákl. přenesená",J313,0)</f>
        <v>0</v>
      </c>
      <c r="BH313" s="179">
        <f>IF(N313="sníž. přenesená",J313,0)</f>
        <v>0</v>
      </c>
      <c r="BI313" s="179">
        <f>IF(N313="nulová",J313,0)</f>
        <v>0</v>
      </c>
      <c r="BJ313" s="18" t="s">
        <v>145</v>
      </c>
      <c r="BK313" s="179">
        <f>ROUND(I313*H313,2)</f>
        <v>0</v>
      </c>
      <c r="BL313" s="18" t="s">
        <v>203</v>
      </c>
      <c r="BM313" s="178" t="s">
        <v>546</v>
      </c>
    </row>
    <row r="314" s="2" customFormat="1" ht="24.15" customHeight="1">
      <c r="A314" s="37"/>
      <c r="B314" s="166"/>
      <c r="C314" s="205" t="s">
        <v>547</v>
      </c>
      <c r="D314" s="205" t="s">
        <v>332</v>
      </c>
      <c r="E314" s="206" t="s">
        <v>548</v>
      </c>
      <c r="F314" s="207" t="s">
        <v>549</v>
      </c>
      <c r="G314" s="208" t="s">
        <v>329</v>
      </c>
      <c r="H314" s="209">
        <v>1</v>
      </c>
      <c r="I314" s="210"/>
      <c r="J314" s="211">
        <f>ROUND(I314*H314,2)</f>
        <v>0</v>
      </c>
      <c r="K314" s="207" t="s">
        <v>1</v>
      </c>
      <c r="L314" s="212"/>
      <c r="M314" s="213" t="s">
        <v>1</v>
      </c>
      <c r="N314" s="214" t="s">
        <v>46</v>
      </c>
      <c r="O314" s="76"/>
      <c r="P314" s="176">
        <f>O314*H314</f>
        <v>0</v>
      </c>
      <c r="Q314" s="176">
        <v>0.0275</v>
      </c>
      <c r="R314" s="176">
        <f>Q314*H314</f>
        <v>0.0275</v>
      </c>
      <c r="S314" s="176">
        <v>0</v>
      </c>
      <c r="T314" s="17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78" t="s">
        <v>301</v>
      </c>
      <c r="AT314" s="178" t="s">
        <v>332</v>
      </c>
      <c r="AU314" s="178" t="s">
        <v>145</v>
      </c>
      <c r="AY314" s="18" t="s">
        <v>137</v>
      </c>
      <c r="BE314" s="179">
        <f>IF(N314="základní",J314,0)</f>
        <v>0</v>
      </c>
      <c r="BF314" s="179">
        <f>IF(N314="snížená",J314,0)</f>
        <v>0</v>
      </c>
      <c r="BG314" s="179">
        <f>IF(N314="zákl. přenesená",J314,0)</f>
        <v>0</v>
      </c>
      <c r="BH314" s="179">
        <f>IF(N314="sníž. přenesená",J314,0)</f>
        <v>0</v>
      </c>
      <c r="BI314" s="179">
        <f>IF(N314="nulová",J314,0)</f>
        <v>0</v>
      </c>
      <c r="BJ314" s="18" t="s">
        <v>145</v>
      </c>
      <c r="BK314" s="179">
        <f>ROUND(I314*H314,2)</f>
        <v>0</v>
      </c>
      <c r="BL314" s="18" t="s">
        <v>203</v>
      </c>
      <c r="BM314" s="178" t="s">
        <v>550</v>
      </c>
    </row>
    <row r="315" s="2" customFormat="1" ht="24.15" customHeight="1">
      <c r="A315" s="37"/>
      <c r="B315" s="166"/>
      <c r="C315" s="167" t="s">
        <v>551</v>
      </c>
      <c r="D315" s="167" t="s">
        <v>140</v>
      </c>
      <c r="E315" s="168" t="s">
        <v>552</v>
      </c>
      <c r="F315" s="169" t="s">
        <v>553</v>
      </c>
      <c r="G315" s="170" t="s">
        <v>329</v>
      </c>
      <c r="H315" s="171">
        <v>1</v>
      </c>
      <c r="I315" s="172"/>
      <c r="J315" s="173">
        <f>ROUND(I315*H315,2)</f>
        <v>0</v>
      </c>
      <c r="K315" s="169" t="s">
        <v>382</v>
      </c>
      <c r="L315" s="38"/>
      <c r="M315" s="174" t="s">
        <v>1</v>
      </c>
      <c r="N315" s="175" t="s">
        <v>46</v>
      </c>
      <c r="O315" s="76"/>
      <c r="P315" s="176">
        <f>O315*H315</f>
        <v>0</v>
      </c>
      <c r="Q315" s="176">
        <v>0</v>
      </c>
      <c r="R315" s="176">
        <f>Q315*H315</f>
        <v>0</v>
      </c>
      <c r="S315" s="176">
        <v>0</v>
      </c>
      <c r="T315" s="17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78" t="s">
        <v>203</v>
      </c>
      <c r="AT315" s="178" t="s">
        <v>140</v>
      </c>
      <c r="AU315" s="178" t="s">
        <v>145</v>
      </c>
      <c r="AY315" s="18" t="s">
        <v>137</v>
      </c>
      <c r="BE315" s="179">
        <f>IF(N315="základní",J315,0)</f>
        <v>0</v>
      </c>
      <c r="BF315" s="179">
        <f>IF(N315="snížená",J315,0)</f>
        <v>0</v>
      </c>
      <c r="BG315" s="179">
        <f>IF(N315="zákl. přenesená",J315,0)</f>
        <v>0</v>
      </c>
      <c r="BH315" s="179">
        <f>IF(N315="sníž. přenesená",J315,0)</f>
        <v>0</v>
      </c>
      <c r="BI315" s="179">
        <f>IF(N315="nulová",J315,0)</f>
        <v>0</v>
      </c>
      <c r="BJ315" s="18" t="s">
        <v>145</v>
      </c>
      <c r="BK315" s="179">
        <f>ROUND(I315*H315,2)</f>
        <v>0</v>
      </c>
      <c r="BL315" s="18" t="s">
        <v>203</v>
      </c>
      <c r="BM315" s="178" t="s">
        <v>554</v>
      </c>
    </row>
    <row r="316" s="2" customFormat="1" ht="24.15" customHeight="1">
      <c r="A316" s="37"/>
      <c r="B316" s="166"/>
      <c r="C316" s="205" t="s">
        <v>510</v>
      </c>
      <c r="D316" s="205" t="s">
        <v>332</v>
      </c>
      <c r="E316" s="206" t="s">
        <v>555</v>
      </c>
      <c r="F316" s="207" t="s">
        <v>556</v>
      </c>
      <c r="G316" s="208" t="s">
        <v>329</v>
      </c>
      <c r="H316" s="209">
        <v>1</v>
      </c>
      <c r="I316" s="210"/>
      <c r="J316" s="211">
        <f>ROUND(I316*H316,2)</f>
        <v>0</v>
      </c>
      <c r="K316" s="207" t="s">
        <v>382</v>
      </c>
      <c r="L316" s="212"/>
      <c r="M316" s="213" t="s">
        <v>1</v>
      </c>
      <c r="N316" s="214" t="s">
        <v>46</v>
      </c>
      <c r="O316" s="76"/>
      <c r="P316" s="176">
        <f>O316*H316</f>
        <v>0</v>
      </c>
      <c r="Q316" s="176">
        <v>0.028000000000000001</v>
      </c>
      <c r="R316" s="176">
        <f>Q316*H316</f>
        <v>0.028000000000000001</v>
      </c>
      <c r="S316" s="176">
        <v>0</v>
      </c>
      <c r="T316" s="17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78" t="s">
        <v>301</v>
      </c>
      <c r="AT316" s="178" t="s">
        <v>332</v>
      </c>
      <c r="AU316" s="178" t="s">
        <v>145</v>
      </c>
      <c r="AY316" s="18" t="s">
        <v>137</v>
      </c>
      <c r="BE316" s="179">
        <f>IF(N316="základní",J316,0)</f>
        <v>0</v>
      </c>
      <c r="BF316" s="179">
        <f>IF(N316="snížená",J316,0)</f>
        <v>0</v>
      </c>
      <c r="BG316" s="179">
        <f>IF(N316="zákl. přenesená",J316,0)</f>
        <v>0</v>
      </c>
      <c r="BH316" s="179">
        <f>IF(N316="sníž. přenesená",J316,0)</f>
        <v>0</v>
      </c>
      <c r="BI316" s="179">
        <f>IF(N316="nulová",J316,0)</f>
        <v>0</v>
      </c>
      <c r="BJ316" s="18" t="s">
        <v>145</v>
      </c>
      <c r="BK316" s="179">
        <f>ROUND(I316*H316,2)</f>
        <v>0</v>
      </c>
      <c r="BL316" s="18" t="s">
        <v>203</v>
      </c>
      <c r="BM316" s="178" t="s">
        <v>557</v>
      </c>
    </row>
    <row r="317" s="2" customFormat="1" ht="37.8" customHeight="1">
      <c r="A317" s="37"/>
      <c r="B317" s="166"/>
      <c r="C317" s="167" t="s">
        <v>558</v>
      </c>
      <c r="D317" s="167" t="s">
        <v>140</v>
      </c>
      <c r="E317" s="168" t="s">
        <v>559</v>
      </c>
      <c r="F317" s="169" t="s">
        <v>560</v>
      </c>
      <c r="G317" s="170" t="s">
        <v>329</v>
      </c>
      <c r="H317" s="171">
        <v>1</v>
      </c>
      <c r="I317" s="172"/>
      <c r="J317" s="173">
        <f>ROUND(I317*H317,2)</f>
        <v>0</v>
      </c>
      <c r="K317" s="169" t="s">
        <v>1</v>
      </c>
      <c r="L317" s="38"/>
      <c r="M317" s="174" t="s">
        <v>1</v>
      </c>
      <c r="N317" s="175" t="s">
        <v>46</v>
      </c>
      <c r="O317" s="76"/>
      <c r="P317" s="176">
        <f>O317*H317</f>
        <v>0</v>
      </c>
      <c r="Q317" s="176">
        <v>0</v>
      </c>
      <c r="R317" s="176">
        <f>Q317*H317</f>
        <v>0</v>
      </c>
      <c r="S317" s="176">
        <v>0</v>
      </c>
      <c r="T317" s="17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78" t="s">
        <v>203</v>
      </c>
      <c r="AT317" s="178" t="s">
        <v>140</v>
      </c>
      <c r="AU317" s="178" t="s">
        <v>145</v>
      </c>
      <c r="AY317" s="18" t="s">
        <v>137</v>
      </c>
      <c r="BE317" s="179">
        <f>IF(N317="základní",J317,0)</f>
        <v>0</v>
      </c>
      <c r="BF317" s="179">
        <f>IF(N317="snížená",J317,0)</f>
        <v>0</v>
      </c>
      <c r="BG317" s="179">
        <f>IF(N317="zákl. přenesená",J317,0)</f>
        <v>0</v>
      </c>
      <c r="BH317" s="179">
        <f>IF(N317="sníž. přenesená",J317,0)</f>
        <v>0</v>
      </c>
      <c r="BI317" s="179">
        <f>IF(N317="nulová",J317,0)</f>
        <v>0</v>
      </c>
      <c r="BJ317" s="18" t="s">
        <v>145</v>
      </c>
      <c r="BK317" s="179">
        <f>ROUND(I317*H317,2)</f>
        <v>0</v>
      </c>
      <c r="BL317" s="18" t="s">
        <v>203</v>
      </c>
      <c r="BM317" s="178" t="s">
        <v>561</v>
      </c>
    </row>
    <row r="318" s="2" customFormat="1" ht="24.15" customHeight="1">
      <c r="A318" s="37"/>
      <c r="B318" s="166"/>
      <c r="C318" s="167" t="s">
        <v>562</v>
      </c>
      <c r="D318" s="167" t="s">
        <v>140</v>
      </c>
      <c r="E318" s="168" t="s">
        <v>563</v>
      </c>
      <c r="F318" s="169" t="s">
        <v>564</v>
      </c>
      <c r="G318" s="170" t="s">
        <v>316</v>
      </c>
      <c r="H318" s="204"/>
      <c r="I318" s="172"/>
      <c r="J318" s="173">
        <f>ROUND(I318*H318,2)</f>
        <v>0</v>
      </c>
      <c r="K318" s="169" t="s">
        <v>1</v>
      </c>
      <c r="L318" s="38"/>
      <c r="M318" s="174" t="s">
        <v>1</v>
      </c>
      <c r="N318" s="175" t="s">
        <v>46</v>
      </c>
      <c r="O318" s="76"/>
      <c r="P318" s="176">
        <f>O318*H318</f>
        <v>0</v>
      </c>
      <c r="Q318" s="176">
        <v>0</v>
      </c>
      <c r="R318" s="176">
        <f>Q318*H318</f>
        <v>0</v>
      </c>
      <c r="S318" s="176">
        <v>0</v>
      </c>
      <c r="T318" s="177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78" t="s">
        <v>144</v>
      </c>
      <c r="AT318" s="178" t="s">
        <v>140</v>
      </c>
      <c r="AU318" s="178" t="s">
        <v>145</v>
      </c>
      <c r="AY318" s="18" t="s">
        <v>137</v>
      </c>
      <c r="BE318" s="179">
        <f>IF(N318="základní",J318,0)</f>
        <v>0</v>
      </c>
      <c r="BF318" s="179">
        <f>IF(N318="snížená",J318,0)</f>
        <v>0</v>
      </c>
      <c r="BG318" s="179">
        <f>IF(N318="zákl. přenesená",J318,0)</f>
        <v>0</v>
      </c>
      <c r="BH318" s="179">
        <f>IF(N318="sníž. přenesená",J318,0)</f>
        <v>0</v>
      </c>
      <c r="BI318" s="179">
        <f>IF(N318="nulová",J318,0)</f>
        <v>0</v>
      </c>
      <c r="BJ318" s="18" t="s">
        <v>145</v>
      </c>
      <c r="BK318" s="179">
        <f>ROUND(I318*H318,2)</f>
        <v>0</v>
      </c>
      <c r="BL318" s="18" t="s">
        <v>144</v>
      </c>
      <c r="BM318" s="178" t="s">
        <v>565</v>
      </c>
    </row>
    <row r="319" s="12" customFormat="1" ht="22.8" customHeight="1">
      <c r="A319" s="12"/>
      <c r="B319" s="153"/>
      <c r="C319" s="12"/>
      <c r="D319" s="154" t="s">
        <v>79</v>
      </c>
      <c r="E319" s="164" t="s">
        <v>566</v>
      </c>
      <c r="F319" s="164" t="s">
        <v>567</v>
      </c>
      <c r="G319" s="12"/>
      <c r="H319" s="12"/>
      <c r="I319" s="156"/>
      <c r="J319" s="165">
        <f>BK319</f>
        <v>0</v>
      </c>
      <c r="K319" s="12"/>
      <c r="L319" s="153"/>
      <c r="M319" s="158"/>
      <c r="N319" s="159"/>
      <c r="O319" s="159"/>
      <c r="P319" s="160">
        <f>SUM(P320:P335)</f>
        <v>0</v>
      </c>
      <c r="Q319" s="159"/>
      <c r="R319" s="160">
        <f>SUM(R320:R335)</f>
        <v>0.74310799999999988</v>
      </c>
      <c r="S319" s="159"/>
      <c r="T319" s="161">
        <f>SUM(T320:T335)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54" t="s">
        <v>145</v>
      </c>
      <c r="AT319" s="162" t="s">
        <v>79</v>
      </c>
      <c r="AU319" s="162" t="s">
        <v>88</v>
      </c>
      <c r="AY319" s="154" t="s">
        <v>137</v>
      </c>
      <c r="BK319" s="163">
        <f>SUM(BK320:BK335)</f>
        <v>0</v>
      </c>
    </row>
    <row r="320" s="2" customFormat="1" ht="24.15" customHeight="1">
      <c r="A320" s="37"/>
      <c r="B320" s="166"/>
      <c r="C320" s="167" t="s">
        <v>568</v>
      </c>
      <c r="D320" s="167" t="s">
        <v>140</v>
      </c>
      <c r="E320" s="168" t="s">
        <v>569</v>
      </c>
      <c r="F320" s="169" t="s">
        <v>570</v>
      </c>
      <c r="G320" s="170" t="s">
        <v>163</v>
      </c>
      <c r="H320" s="171">
        <v>14.300000000000001</v>
      </c>
      <c r="I320" s="172"/>
      <c r="J320" s="173">
        <f>ROUND(I320*H320,2)</f>
        <v>0</v>
      </c>
      <c r="K320" s="169" t="s">
        <v>1</v>
      </c>
      <c r="L320" s="38"/>
      <c r="M320" s="174" t="s">
        <v>1</v>
      </c>
      <c r="N320" s="175" t="s">
        <v>46</v>
      </c>
      <c r="O320" s="76"/>
      <c r="P320" s="176">
        <f>O320*H320</f>
        <v>0</v>
      </c>
      <c r="Q320" s="176">
        <v>0.0037399999999999998</v>
      </c>
      <c r="R320" s="176">
        <f>Q320*H320</f>
        <v>0.053482000000000002</v>
      </c>
      <c r="S320" s="176">
        <v>0</v>
      </c>
      <c r="T320" s="17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78" t="s">
        <v>144</v>
      </c>
      <c r="AT320" s="178" t="s">
        <v>140</v>
      </c>
      <c r="AU320" s="178" t="s">
        <v>145</v>
      </c>
      <c r="AY320" s="18" t="s">
        <v>137</v>
      </c>
      <c r="BE320" s="179">
        <f>IF(N320="základní",J320,0)</f>
        <v>0</v>
      </c>
      <c r="BF320" s="179">
        <f>IF(N320="snížená",J320,0)</f>
        <v>0</v>
      </c>
      <c r="BG320" s="179">
        <f>IF(N320="zákl. přenesená",J320,0)</f>
        <v>0</v>
      </c>
      <c r="BH320" s="179">
        <f>IF(N320="sníž. přenesená",J320,0)</f>
        <v>0</v>
      </c>
      <c r="BI320" s="179">
        <f>IF(N320="nulová",J320,0)</f>
        <v>0</v>
      </c>
      <c r="BJ320" s="18" t="s">
        <v>145</v>
      </c>
      <c r="BK320" s="179">
        <f>ROUND(I320*H320,2)</f>
        <v>0</v>
      </c>
      <c r="BL320" s="18" t="s">
        <v>144</v>
      </c>
      <c r="BM320" s="178" t="s">
        <v>571</v>
      </c>
    </row>
    <row r="321" s="13" customFormat="1">
      <c r="A321" s="13"/>
      <c r="B321" s="180"/>
      <c r="C321" s="13"/>
      <c r="D321" s="181" t="s">
        <v>147</v>
      </c>
      <c r="E321" s="182" t="s">
        <v>1</v>
      </c>
      <c r="F321" s="183" t="s">
        <v>572</v>
      </c>
      <c r="G321" s="13"/>
      <c r="H321" s="182" t="s">
        <v>1</v>
      </c>
      <c r="I321" s="184"/>
      <c r="J321" s="13"/>
      <c r="K321" s="13"/>
      <c r="L321" s="180"/>
      <c r="M321" s="185"/>
      <c r="N321" s="186"/>
      <c r="O321" s="186"/>
      <c r="P321" s="186"/>
      <c r="Q321" s="186"/>
      <c r="R321" s="186"/>
      <c r="S321" s="186"/>
      <c r="T321" s="18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2" t="s">
        <v>147</v>
      </c>
      <c r="AU321" s="182" t="s">
        <v>145</v>
      </c>
      <c r="AV321" s="13" t="s">
        <v>88</v>
      </c>
      <c r="AW321" s="13" t="s">
        <v>36</v>
      </c>
      <c r="AX321" s="13" t="s">
        <v>80</v>
      </c>
      <c r="AY321" s="182" t="s">
        <v>137</v>
      </c>
    </row>
    <row r="322" s="14" customFormat="1">
      <c r="A322" s="14"/>
      <c r="B322" s="188"/>
      <c r="C322" s="14"/>
      <c r="D322" s="181" t="s">
        <v>147</v>
      </c>
      <c r="E322" s="189" t="s">
        <v>1</v>
      </c>
      <c r="F322" s="190" t="s">
        <v>573</v>
      </c>
      <c r="G322" s="14"/>
      <c r="H322" s="191">
        <v>6</v>
      </c>
      <c r="I322" s="192"/>
      <c r="J322" s="14"/>
      <c r="K322" s="14"/>
      <c r="L322" s="188"/>
      <c r="M322" s="193"/>
      <c r="N322" s="194"/>
      <c r="O322" s="194"/>
      <c r="P322" s="194"/>
      <c r="Q322" s="194"/>
      <c r="R322" s="194"/>
      <c r="S322" s="194"/>
      <c r="T322" s="19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189" t="s">
        <v>147</v>
      </c>
      <c r="AU322" s="189" t="s">
        <v>145</v>
      </c>
      <c r="AV322" s="14" t="s">
        <v>145</v>
      </c>
      <c r="AW322" s="14" t="s">
        <v>36</v>
      </c>
      <c r="AX322" s="14" t="s">
        <v>80</v>
      </c>
      <c r="AY322" s="189" t="s">
        <v>137</v>
      </c>
    </row>
    <row r="323" s="13" customFormat="1">
      <c r="A323" s="13"/>
      <c r="B323" s="180"/>
      <c r="C323" s="13"/>
      <c r="D323" s="181" t="s">
        <v>147</v>
      </c>
      <c r="E323" s="182" t="s">
        <v>1</v>
      </c>
      <c r="F323" s="183" t="s">
        <v>227</v>
      </c>
      <c r="G323" s="13"/>
      <c r="H323" s="182" t="s">
        <v>1</v>
      </c>
      <c r="I323" s="184"/>
      <c r="J323" s="13"/>
      <c r="K323" s="13"/>
      <c r="L323" s="180"/>
      <c r="M323" s="185"/>
      <c r="N323" s="186"/>
      <c r="O323" s="186"/>
      <c r="P323" s="186"/>
      <c r="Q323" s="186"/>
      <c r="R323" s="186"/>
      <c r="S323" s="186"/>
      <c r="T323" s="18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2" t="s">
        <v>147</v>
      </c>
      <c r="AU323" s="182" t="s">
        <v>145</v>
      </c>
      <c r="AV323" s="13" t="s">
        <v>88</v>
      </c>
      <c r="AW323" s="13" t="s">
        <v>36</v>
      </c>
      <c r="AX323" s="13" t="s">
        <v>80</v>
      </c>
      <c r="AY323" s="182" t="s">
        <v>137</v>
      </c>
    </row>
    <row r="324" s="14" customFormat="1">
      <c r="A324" s="14"/>
      <c r="B324" s="188"/>
      <c r="C324" s="14"/>
      <c r="D324" s="181" t="s">
        <v>147</v>
      </c>
      <c r="E324" s="189" t="s">
        <v>1</v>
      </c>
      <c r="F324" s="190" t="s">
        <v>574</v>
      </c>
      <c r="G324" s="14"/>
      <c r="H324" s="191">
        <v>3.2999999999999998</v>
      </c>
      <c r="I324" s="192"/>
      <c r="J324" s="14"/>
      <c r="K324" s="14"/>
      <c r="L324" s="188"/>
      <c r="M324" s="193"/>
      <c r="N324" s="194"/>
      <c r="O324" s="194"/>
      <c r="P324" s="194"/>
      <c r="Q324" s="194"/>
      <c r="R324" s="194"/>
      <c r="S324" s="194"/>
      <c r="T324" s="195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89" t="s">
        <v>147</v>
      </c>
      <c r="AU324" s="189" t="s">
        <v>145</v>
      </c>
      <c r="AV324" s="14" t="s">
        <v>145</v>
      </c>
      <c r="AW324" s="14" t="s">
        <v>36</v>
      </c>
      <c r="AX324" s="14" t="s">
        <v>80</v>
      </c>
      <c r="AY324" s="189" t="s">
        <v>137</v>
      </c>
    </row>
    <row r="325" s="13" customFormat="1">
      <c r="A325" s="13"/>
      <c r="B325" s="180"/>
      <c r="C325" s="13"/>
      <c r="D325" s="181" t="s">
        <v>147</v>
      </c>
      <c r="E325" s="182" t="s">
        <v>1</v>
      </c>
      <c r="F325" s="183" t="s">
        <v>575</v>
      </c>
      <c r="G325" s="13"/>
      <c r="H325" s="182" t="s">
        <v>1</v>
      </c>
      <c r="I325" s="184"/>
      <c r="J325" s="13"/>
      <c r="K325" s="13"/>
      <c r="L325" s="180"/>
      <c r="M325" s="185"/>
      <c r="N325" s="186"/>
      <c r="O325" s="186"/>
      <c r="P325" s="186"/>
      <c r="Q325" s="186"/>
      <c r="R325" s="186"/>
      <c r="S325" s="186"/>
      <c r="T325" s="18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82" t="s">
        <v>147</v>
      </c>
      <c r="AU325" s="182" t="s">
        <v>145</v>
      </c>
      <c r="AV325" s="13" t="s">
        <v>88</v>
      </c>
      <c r="AW325" s="13" t="s">
        <v>36</v>
      </c>
      <c r="AX325" s="13" t="s">
        <v>80</v>
      </c>
      <c r="AY325" s="182" t="s">
        <v>137</v>
      </c>
    </row>
    <row r="326" s="14" customFormat="1">
      <c r="A326" s="14"/>
      <c r="B326" s="188"/>
      <c r="C326" s="14"/>
      <c r="D326" s="181" t="s">
        <v>147</v>
      </c>
      <c r="E326" s="189" t="s">
        <v>1</v>
      </c>
      <c r="F326" s="190" t="s">
        <v>576</v>
      </c>
      <c r="G326" s="14"/>
      <c r="H326" s="191">
        <v>5</v>
      </c>
      <c r="I326" s="192"/>
      <c r="J326" s="14"/>
      <c r="K326" s="14"/>
      <c r="L326" s="188"/>
      <c r="M326" s="193"/>
      <c r="N326" s="194"/>
      <c r="O326" s="194"/>
      <c r="P326" s="194"/>
      <c r="Q326" s="194"/>
      <c r="R326" s="194"/>
      <c r="S326" s="194"/>
      <c r="T326" s="19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189" t="s">
        <v>147</v>
      </c>
      <c r="AU326" s="189" t="s">
        <v>145</v>
      </c>
      <c r="AV326" s="14" t="s">
        <v>145</v>
      </c>
      <c r="AW326" s="14" t="s">
        <v>36</v>
      </c>
      <c r="AX326" s="14" t="s">
        <v>80</v>
      </c>
      <c r="AY326" s="189" t="s">
        <v>137</v>
      </c>
    </row>
    <row r="327" s="15" customFormat="1">
      <c r="A327" s="15"/>
      <c r="B327" s="196"/>
      <c r="C327" s="15"/>
      <c r="D327" s="181" t="s">
        <v>147</v>
      </c>
      <c r="E327" s="197" t="s">
        <v>1</v>
      </c>
      <c r="F327" s="198" t="s">
        <v>150</v>
      </c>
      <c r="G327" s="15"/>
      <c r="H327" s="199">
        <v>14.300000000000001</v>
      </c>
      <c r="I327" s="200"/>
      <c r="J327" s="15"/>
      <c r="K327" s="15"/>
      <c r="L327" s="196"/>
      <c r="M327" s="201"/>
      <c r="N327" s="202"/>
      <c r="O327" s="202"/>
      <c r="P327" s="202"/>
      <c r="Q327" s="202"/>
      <c r="R327" s="202"/>
      <c r="S327" s="202"/>
      <c r="T327" s="203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197" t="s">
        <v>147</v>
      </c>
      <c r="AU327" s="197" t="s">
        <v>145</v>
      </c>
      <c r="AV327" s="15" t="s">
        <v>144</v>
      </c>
      <c r="AW327" s="15" t="s">
        <v>36</v>
      </c>
      <c r="AX327" s="15" t="s">
        <v>88</v>
      </c>
      <c r="AY327" s="197" t="s">
        <v>137</v>
      </c>
    </row>
    <row r="328" s="2" customFormat="1" ht="24.15" customHeight="1">
      <c r="A328" s="37"/>
      <c r="B328" s="166"/>
      <c r="C328" s="167" t="s">
        <v>577</v>
      </c>
      <c r="D328" s="167" t="s">
        <v>140</v>
      </c>
      <c r="E328" s="168" t="s">
        <v>578</v>
      </c>
      <c r="F328" s="169" t="s">
        <v>579</v>
      </c>
      <c r="G328" s="170" t="s">
        <v>143</v>
      </c>
      <c r="H328" s="171">
        <v>21.800000000000001</v>
      </c>
      <c r="I328" s="172"/>
      <c r="J328" s="173">
        <f>ROUND(I328*H328,2)</f>
        <v>0</v>
      </c>
      <c r="K328" s="169" t="s">
        <v>1</v>
      </c>
      <c r="L328" s="38"/>
      <c r="M328" s="174" t="s">
        <v>1</v>
      </c>
      <c r="N328" s="175" t="s">
        <v>46</v>
      </c>
      <c r="O328" s="76"/>
      <c r="P328" s="176">
        <f>O328*H328</f>
        <v>0</v>
      </c>
      <c r="Q328" s="176">
        <v>0.0036700000000000001</v>
      </c>
      <c r="R328" s="176">
        <f>Q328*H328</f>
        <v>0.080006000000000008</v>
      </c>
      <c r="S328" s="176">
        <v>0</v>
      </c>
      <c r="T328" s="17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78" t="s">
        <v>144</v>
      </c>
      <c r="AT328" s="178" t="s">
        <v>140</v>
      </c>
      <c r="AU328" s="178" t="s">
        <v>145</v>
      </c>
      <c r="AY328" s="18" t="s">
        <v>137</v>
      </c>
      <c r="BE328" s="179">
        <f>IF(N328="základní",J328,0)</f>
        <v>0</v>
      </c>
      <c r="BF328" s="179">
        <f>IF(N328="snížená",J328,0)</f>
        <v>0</v>
      </c>
      <c r="BG328" s="179">
        <f>IF(N328="zákl. přenesená",J328,0)</f>
        <v>0</v>
      </c>
      <c r="BH328" s="179">
        <f>IF(N328="sníž. přenesená",J328,0)</f>
        <v>0</v>
      </c>
      <c r="BI328" s="179">
        <f>IF(N328="nulová",J328,0)</f>
        <v>0</v>
      </c>
      <c r="BJ328" s="18" t="s">
        <v>145</v>
      </c>
      <c r="BK328" s="179">
        <f>ROUND(I328*H328,2)</f>
        <v>0</v>
      </c>
      <c r="BL328" s="18" t="s">
        <v>144</v>
      </c>
      <c r="BM328" s="178" t="s">
        <v>580</v>
      </c>
    </row>
    <row r="329" s="14" customFormat="1">
      <c r="A329" s="14"/>
      <c r="B329" s="188"/>
      <c r="C329" s="14"/>
      <c r="D329" s="181" t="s">
        <v>147</v>
      </c>
      <c r="E329" s="189" t="s">
        <v>1</v>
      </c>
      <c r="F329" s="190" t="s">
        <v>581</v>
      </c>
      <c r="G329" s="14"/>
      <c r="H329" s="191">
        <v>21.800000000000001</v>
      </c>
      <c r="I329" s="192"/>
      <c r="J329" s="14"/>
      <c r="K329" s="14"/>
      <c r="L329" s="188"/>
      <c r="M329" s="193"/>
      <c r="N329" s="194"/>
      <c r="O329" s="194"/>
      <c r="P329" s="194"/>
      <c r="Q329" s="194"/>
      <c r="R329" s="194"/>
      <c r="S329" s="194"/>
      <c r="T329" s="19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89" t="s">
        <v>147</v>
      </c>
      <c r="AU329" s="189" t="s">
        <v>145</v>
      </c>
      <c r="AV329" s="14" t="s">
        <v>145</v>
      </c>
      <c r="AW329" s="14" t="s">
        <v>36</v>
      </c>
      <c r="AX329" s="14" t="s">
        <v>80</v>
      </c>
      <c r="AY329" s="189" t="s">
        <v>137</v>
      </c>
    </row>
    <row r="330" s="15" customFormat="1">
      <c r="A330" s="15"/>
      <c r="B330" s="196"/>
      <c r="C330" s="15"/>
      <c r="D330" s="181" t="s">
        <v>147</v>
      </c>
      <c r="E330" s="197" t="s">
        <v>1</v>
      </c>
      <c r="F330" s="198" t="s">
        <v>150</v>
      </c>
      <c r="G330" s="15"/>
      <c r="H330" s="199">
        <v>21.800000000000001</v>
      </c>
      <c r="I330" s="200"/>
      <c r="J330" s="15"/>
      <c r="K330" s="15"/>
      <c r="L330" s="196"/>
      <c r="M330" s="201"/>
      <c r="N330" s="202"/>
      <c r="O330" s="202"/>
      <c r="P330" s="202"/>
      <c r="Q330" s="202"/>
      <c r="R330" s="202"/>
      <c r="S330" s="202"/>
      <c r="T330" s="20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197" t="s">
        <v>147</v>
      </c>
      <c r="AU330" s="197" t="s">
        <v>145</v>
      </c>
      <c r="AV330" s="15" t="s">
        <v>144</v>
      </c>
      <c r="AW330" s="15" t="s">
        <v>36</v>
      </c>
      <c r="AX330" s="15" t="s">
        <v>88</v>
      </c>
      <c r="AY330" s="197" t="s">
        <v>137</v>
      </c>
    </row>
    <row r="331" s="2" customFormat="1" ht="24.15" customHeight="1">
      <c r="A331" s="37"/>
      <c r="B331" s="166"/>
      <c r="C331" s="205" t="s">
        <v>582</v>
      </c>
      <c r="D331" s="205" t="s">
        <v>332</v>
      </c>
      <c r="E331" s="206" t="s">
        <v>583</v>
      </c>
      <c r="F331" s="207" t="s">
        <v>584</v>
      </c>
      <c r="G331" s="208" t="s">
        <v>143</v>
      </c>
      <c r="H331" s="209">
        <v>24.800000000000001</v>
      </c>
      <c r="I331" s="210"/>
      <c r="J331" s="211">
        <f>ROUND(I331*H331,2)</f>
        <v>0</v>
      </c>
      <c r="K331" s="207" t="s">
        <v>1</v>
      </c>
      <c r="L331" s="212"/>
      <c r="M331" s="213" t="s">
        <v>1</v>
      </c>
      <c r="N331" s="214" t="s">
        <v>46</v>
      </c>
      <c r="O331" s="76"/>
      <c r="P331" s="176">
        <f>O331*H331</f>
        <v>0</v>
      </c>
      <c r="Q331" s="176">
        <v>0.017999999999999999</v>
      </c>
      <c r="R331" s="176">
        <f>Q331*H331</f>
        <v>0.44639999999999996</v>
      </c>
      <c r="S331" s="176">
        <v>0</v>
      </c>
      <c r="T331" s="177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78" t="s">
        <v>184</v>
      </c>
      <c r="AT331" s="178" t="s">
        <v>332</v>
      </c>
      <c r="AU331" s="178" t="s">
        <v>145</v>
      </c>
      <c r="AY331" s="18" t="s">
        <v>137</v>
      </c>
      <c r="BE331" s="179">
        <f>IF(N331="základní",J331,0)</f>
        <v>0</v>
      </c>
      <c r="BF331" s="179">
        <f>IF(N331="snížená",J331,0)</f>
        <v>0</v>
      </c>
      <c r="BG331" s="179">
        <f>IF(N331="zákl. přenesená",J331,0)</f>
        <v>0</v>
      </c>
      <c r="BH331" s="179">
        <f>IF(N331="sníž. přenesená",J331,0)</f>
        <v>0</v>
      </c>
      <c r="BI331" s="179">
        <f>IF(N331="nulová",J331,0)</f>
        <v>0</v>
      </c>
      <c r="BJ331" s="18" t="s">
        <v>145</v>
      </c>
      <c r="BK331" s="179">
        <f>ROUND(I331*H331,2)</f>
        <v>0</v>
      </c>
      <c r="BL331" s="18" t="s">
        <v>144</v>
      </c>
      <c r="BM331" s="178" t="s">
        <v>585</v>
      </c>
    </row>
    <row r="332" s="2" customFormat="1" ht="14.4" customHeight="1">
      <c r="A332" s="37"/>
      <c r="B332" s="166"/>
      <c r="C332" s="167" t="s">
        <v>586</v>
      </c>
      <c r="D332" s="167" t="s">
        <v>140</v>
      </c>
      <c r="E332" s="168" t="s">
        <v>587</v>
      </c>
      <c r="F332" s="169" t="s">
        <v>588</v>
      </c>
      <c r="G332" s="170" t="s">
        <v>143</v>
      </c>
      <c r="H332" s="171">
        <v>21.800000000000001</v>
      </c>
      <c r="I332" s="172"/>
      <c r="J332" s="173">
        <f>ROUND(I332*H332,2)</f>
        <v>0</v>
      </c>
      <c r="K332" s="169" t="s">
        <v>1</v>
      </c>
      <c r="L332" s="38"/>
      <c r="M332" s="174" t="s">
        <v>1</v>
      </c>
      <c r="N332" s="175" t="s">
        <v>46</v>
      </c>
      <c r="O332" s="76"/>
      <c r="P332" s="176">
        <f>O332*H332</f>
        <v>0</v>
      </c>
      <c r="Q332" s="176">
        <v>0.00029999999999999997</v>
      </c>
      <c r="R332" s="176">
        <f>Q332*H332</f>
        <v>0.0065399999999999998</v>
      </c>
      <c r="S332" s="176">
        <v>0</v>
      </c>
      <c r="T332" s="17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78" t="s">
        <v>144</v>
      </c>
      <c r="AT332" s="178" t="s">
        <v>140</v>
      </c>
      <c r="AU332" s="178" t="s">
        <v>145</v>
      </c>
      <c r="AY332" s="18" t="s">
        <v>137</v>
      </c>
      <c r="BE332" s="179">
        <f>IF(N332="základní",J332,0)</f>
        <v>0</v>
      </c>
      <c r="BF332" s="179">
        <f>IF(N332="snížená",J332,0)</f>
        <v>0</v>
      </c>
      <c r="BG332" s="179">
        <f>IF(N332="zákl. přenesená",J332,0)</f>
        <v>0</v>
      </c>
      <c r="BH332" s="179">
        <f>IF(N332="sníž. přenesená",J332,0)</f>
        <v>0</v>
      </c>
      <c r="BI332" s="179">
        <f>IF(N332="nulová",J332,0)</f>
        <v>0</v>
      </c>
      <c r="BJ332" s="18" t="s">
        <v>145</v>
      </c>
      <c r="BK332" s="179">
        <f>ROUND(I332*H332,2)</f>
        <v>0</v>
      </c>
      <c r="BL332" s="18" t="s">
        <v>144</v>
      </c>
      <c r="BM332" s="178" t="s">
        <v>589</v>
      </c>
    </row>
    <row r="333" s="2" customFormat="1" ht="14.4" customHeight="1">
      <c r="A333" s="37"/>
      <c r="B333" s="166"/>
      <c r="C333" s="167" t="s">
        <v>590</v>
      </c>
      <c r="D333" s="167" t="s">
        <v>140</v>
      </c>
      <c r="E333" s="168" t="s">
        <v>591</v>
      </c>
      <c r="F333" s="169" t="s">
        <v>592</v>
      </c>
      <c r="G333" s="170" t="s">
        <v>163</v>
      </c>
      <c r="H333" s="171">
        <v>27</v>
      </c>
      <c r="I333" s="172"/>
      <c r="J333" s="173">
        <f>ROUND(I333*H333,2)</f>
        <v>0</v>
      </c>
      <c r="K333" s="169" t="s">
        <v>1</v>
      </c>
      <c r="L333" s="38"/>
      <c r="M333" s="174" t="s">
        <v>1</v>
      </c>
      <c r="N333" s="175" t="s">
        <v>46</v>
      </c>
      <c r="O333" s="76"/>
      <c r="P333" s="176">
        <f>O333*H333</f>
        <v>0</v>
      </c>
      <c r="Q333" s="176">
        <v>3.0000000000000001E-05</v>
      </c>
      <c r="R333" s="176">
        <f>Q333*H333</f>
        <v>0.00081000000000000006</v>
      </c>
      <c r="S333" s="176">
        <v>0</v>
      </c>
      <c r="T333" s="17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78" t="s">
        <v>144</v>
      </c>
      <c r="AT333" s="178" t="s">
        <v>140</v>
      </c>
      <c r="AU333" s="178" t="s">
        <v>145</v>
      </c>
      <c r="AY333" s="18" t="s">
        <v>137</v>
      </c>
      <c r="BE333" s="179">
        <f>IF(N333="základní",J333,0)</f>
        <v>0</v>
      </c>
      <c r="BF333" s="179">
        <f>IF(N333="snížená",J333,0)</f>
        <v>0</v>
      </c>
      <c r="BG333" s="179">
        <f>IF(N333="zákl. přenesená",J333,0)</f>
        <v>0</v>
      </c>
      <c r="BH333" s="179">
        <f>IF(N333="sníž. přenesená",J333,0)</f>
        <v>0</v>
      </c>
      <c r="BI333" s="179">
        <f>IF(N333="nulová",J333,0)</f>
        <v>0</v>
      </c>
      <c r="BJ333" s="18" t="s">
        <v>145</v>
      </c>
      <c r="BK333" s="179">
        <f>ROUND(I333*H333,2)</f>
        <v>0</v>
      </c>
      <c r="BL333" s="18" t="s">
        <v>144</v>
      </c>
      <c r="BM333" s="178" t="s">
        <v>593</v>
      </c>
    </row>
    <row r="334" s="2" customFormat="1" ht="24.15" customHeight="1">
      <c r="A334" s="37"/>
      <c r="B334" s="166"/>
      <c r="C334" s="167" t="s">
        <v>521</v>
      </c>
      <c r="D334" s="167" t="s">
        <v>140</v>
      </c>
      <c r="E334" s="168" t="s">
        <v>594</v>
      </c>
      <c r="F334" s="169" t="s">
        <v>595</v>
      </c>
      <c r="G334" s="170" t="s">
        <v>143</v>
      </c>
      <c r="H334" s="171">
        <v>21.800000000000001</v>
      </c>
      <c r="I334" s="172"/>
      <c r="J334" s="173">
        <f>ROUND(I334*H334,2)</f>
        <v>0</v>
      </c>
      <c r="K334" s="169" t="s">
        <v>1</v>
      </c>
      <c r="L334" s="38"/>
      <c r="M334" s="174" t="s">
        <v>1</v>
      </c>
      <c r="N334" s="175" t="s">
        <v>46</v>
      </c>
      <c r="O334" s="76"/>
      <c r="P334" s="176">
        <f>O334*H334</f>
        <v>0</v>
      </c>
      <c r="Q334" s="176">
        <v>0.0071500000000000001</v>
      </c>
      <c r="R334" s="176">
        <f>Q334*H334</f>
        <v>0.15587000000000001</v>
      </c>
      <c r="S334" s="176">
        <v>0</v>
      </c>
      <c r="T334" s="17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78" t="s">
        <v>144</v>
      </c>
      <c r="AT334" s="178" t="s">
        <v>140</v>
      </c>
      <c r="AU334" s="178" t="s">
        <v>145</v>
      </c>
      <c r="AY334" s="18" t="s">
        <v>137</v>
      </c>
      <c r="BE334" s="179">
        <f>IF(N334="základní",J334,0)</f>
        <v>0</v>
      </c>
      <c r="BF334" s="179">
        <f>IF(N334="snížená",J334,0)</f>
        <v>0</v>
      </c>
      <c r="BG334" s="179">
        <f>IF(N334="zákl. přenesená",J334,0)</f>
        <v>0</v>
      </c>
      <c r="BH334" s="179">
        <f>IF(N334="sníž. přenesená",J334,0)</f>
        <v>0</v>
      </c>
      <c r="BI334" s="179">
        <f>IF(N334="nulová",J334,0)</f>
        <v>0</v>
      </c>
      <c r="BJ334" s="18" t="s">
        <v>145</v>
      </c>
      <c r="BK334" s="179">
        <f>ROUND(I334*H334,2)</f>
        <v>0</v>
      </c>
      <c r="BL334" s="18" t="s">
        <v>144</v>
      </c>
      <c r="BM334" s="178" t="s">
        <v>596</v>
      </c>
    </row>
    <row r="335" s="2" customFormat="1" ht="24.15" customHeight="1">
      <c r="A335" s="37"/>
      <c r="B335" s="166"/>
      <c r="C335" s="167" t="s">
        <v>565</v>
      </c>
      <c r="D335" s="167" t="s">
        <v>140</v>
      </c>
      <c r="E335" s="168" t="s">
        <v>597</v>
      </c>
      <c r="F335" s="169" t="s">
        <v>598</v>
      </c>
      <c r="G335" s="170" t="s">
        <v>316</v>
      </c>
      <c r="H335" s="204"/>
      <c r="I335" s="172"/>
      <c r="J335" s="173">
        <f>ROUND(I335*H335,2)</f>
        <v>0</v>
      </c>
      <c r="K335" s="169" t="s">
        <v>1</v>
      </c>
      <c r="L335" s="38"/>
      <c r="M335" s="174" t="s">
        <v>1</v>
      </c>
      <c r="N335" s="175" t="s">
        <v>46</v>
      </c>
      <c r="O335" s="76"/>
      <c r="P335" s="176">
        <f>O335*H335</f>
        <v>0</v>
      </c>
      <c r="Q335" s="176">
        <v>0</v>
      </c>
      <c r="R335" s="176">
        <f>Q335*H335</f>
        <v>0</v>
      </c>
      <c r="S335" s="176">
        <v>0</v>
      </c>
      <c r="T335" s="17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78" t="s">
        <v>144</v>
      </c>
      <c r="AT335" s="178" t="s">
        <v>140</v>
      </c>
      <c r="AU335" s="178" t="s">
        <v>145</v>
      </c>
      <c r="AY335" s="18" t="s">
        <v>137</v>
      </c>
      <c r="BE335" s="179">
        <f>IF(N335="základní",J335,0)</f>
        <v>0</v>
      </c>
      <c r="BF335" s="179">
        <f>IF(N335="snížená",J335,0)</f>
        <v>0</v>
      </c>
      <c r="BG335" s="179">
        <f>IF(N335="zákl. přenesená",J335,0)</f>
        <v>0</v>
      </c>
      <c r="BH335" s="179">
        <f>IF(N335="sníž. přenesená",J335,0)</f>
        <v>0</v>
      </c>
      <c r="BI335" s="179">
        <f>IF(N335="nulová",J335,0)</f>
        <v>0</v>
      </c>
      <c r="BJ335" s="18" t="s">
        <v>145</v>
      </c>
      <c r="BK335" s="179">
        <f>ROUND(I335*H335,2)</f>
        <v>0</v>
      </c>
      <c r="BL335" s="18" t="s">
        <v>144</v>
      </c>
      <c r="BM335" s="178" t="s">
        <v>599</v>
      </c>
    </row>
    <row r="336" s="12" customFormat="1" ht="22.8" customHeight="1">
      <c r="A336" s="12"/>
      <c r="B336" s="153"/>
      <c r="C336" s="12"/>
      <c r="D336" s="154" t="s">
        <v>79</v>
      </c>
      <c r="E336" s="164" t="s">
        <v>600</v>
      </c>
      <c r="F336" s="164" t="s">
        <v>601</v>
      </c>
      <c r="G336" s="12"/>
      <c r="H336" s="12"/>
      <c r="I336" s="156"/>
      <c r="J336" s="165">
        <f>BK336</f>
        <v>0</v>
      </c>
      <c r="K336" s="12"/>
      <c r="L336" s="153"/>
      <c r="M336" s="158"/>
      <c r="N336" s="159"/>
      <c r="O336" s="159"/>
      <c r="P336" s="160">
        <f>SUM(P337:P342)</f>
        <v>0</v>
      </c>
      <c r="Q336" s="159"/>
      <c r="R336" s="160">
        <f>SUM(R337:R342)</f>
        <v>0</v>
      </c>
      <c r="S336" s="159"/>
      <c r="T336" s="161">
        <f>SUM(T337:T342)</f>
        <v>0.0545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154" t="s">
        <v>145</v>
      </c>
      <c r="AT336" s="162" t="s">
        <v>79</v>
      </c>
      <c r="AU336" s="162" t="s">
        <v>88</v>
      </c>
      <c r="AY336" s="154" t="s">
        <v>137</v>
      </c>
      <c r="BK336" s="163">
        <f>SUM(BK337:BK342)</f>
        <v>0</v>
      </c>
    </row>
    <row r="337" s="2" customFormat="1" ht="24.15" customHeight="1">
      <c r="A337" s="37"/>
      <c r="B337" s="166"/>
      <c r="C337" s="167" t="s">
        <v>602</v>
      </c>
      <c r="D337" s="167" t="s">
        <v>140</v>
      </c>
      <c r="E337" s="168" t="s">
        <v>603</v>
      </c>
      <c r="F337" s="169" t="s">
        <v>604</v>
      </c>
      <c r="G337" s="170" t="s">
        <v>143</v>
      </c>
      <c r="H337" s="171">
        <v>21.800000000000001</v>
      </c>
      <c r="I337" s="172"/>
      <c r="J337" s="173">
        <f>ROUND(I337*H337,2)</f>
        <v>0</v>
      </c>
      <c r="K337" s="169" t="s">
        <v>153</v>
      </c>
      <c r="L337" s="38"/>
      <c r="M337" s="174" t="s">
        <v>1</v>
      </c>
      <c r="N337" s="175" t="s">
        <v>46</v>
      </c>
      <c r="O337" s="76"/>
      <c r="P337" s="176">
        <f>O337*H337</f>
        <v>0</v>
      </c>
      <c r="Q337" s="176">
        <v>0</v>
      </c>
      <c r="R337" s="176">
        <f>Q337*H337</f>
        <v>0</v>
      </c>
      <c r="S337" s="176">
        <v>0.0025000000000000001</v>
      </c>
      <c r="T337" s="177">
        <f>S337*H337</f>
        <v>0.0545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78" t="s">
        <v>203</v>
      </c>
      <c r="AT337" s="178" t="s">
        <v>140</v>
      </c>
      <c r="AU337" s="178" t="s">
        <v>145</v>
      </c>
      <c r="AY337" s="18" t="s">
        <v>137</v>
      </c>
      <c r="BE337" s="179">
        <f>IF(N337="základní",J337,0)</f>
        <v>0</v>
      </c>
      <c r="BF337" s="179">
        <f>IF(N337="snížená",J337,0)</f>
        <v>0</v>
      </c>
      <c r="BG337" s="179">
        <f>IF(N337="zákl. přenesená",J337,0)</f>
        <v>0</v>
      </c>
      <c r="BH337" s="179">
        <f>IF(N337="sníž. přenesená",J337,0)</f>
        <v>0</v>
      </c>
      <c r="BI337" s="179">
        <f>IF(N337="nulová",J337,0)</f>
        <v>0</v>
      </c>
      <c r="BJ337" s="18" t="s">
        <v>145</v>
      </c>
      <c r="BK337" s="179">
        <f>ROUND(I337*H337,2)</f>
        <v>0</v>
      </c>
      <c r="BL337" s="18" t="s">
        <v>203</v>
      </c>
      <c r="BM337" s="178" t="s">
        <v>605</v>
      </c>
    </row>
    <row r="338" s="2" customFormat="1" ht="24.15" customHeight="1">
      <c r="A338" s="37"/>
      <c r="B338" s="166"/>
      <c r="C338" s="167" t="s">
        <v>606</v>
      </c>
      <c r="D338" s="167" t="s">
        <v>140</v>
      </c>
      <c r="E338" s="168" t="s">
        <v>607</v>
      </c>
      <c r="F338" s="169" t="s">
        <v>608</v>
      </c>
      <c r="G338" s="170" t="s">
        <v>143</v>
      </c>
      <c r="H338" s="171">
        <v>21.800000000000001</v>
      </c>
      <c r="I338" s="172"/>
      <c r="J338" s="173">
        <f>ROUND(I338*H338,2)</f>
        <v>0</v>
      </c>
      <c r="K338" s="169" t="s">
        <v>382</v>
      </c>
      <c r="L338" s="38"/>
      <c r="M338" s="174" t="s">
        <v>1</v>
      </c>
      <c r="N338" s="175" t="s">
        <v>46</v>
      </c>
      <c r="O338" s="76"/>
      <c r="P338" s="176">
        <f>O338*H338</f>
        <v>0</v>
      </c>
      <c r="Q338" s="176">
        <v>0</v>
      </c>
      <c r="R338" s="176">
        <f>Q338*H338</f>
        <v>0</v>
      </c>
      <c r="S338" s="176">
        <v>0</v>
      </c>
      <c r="T338" s="17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78" t="s">
        <v>203</v>
      </c>
      <c r="AT338" s="178" t="s">
        <v>140</v>
      </c>
      <c r="AU338" s="178" t="s">
        <v>145</v>
      </c>
      <c r="AY338" s="18" t="s">
        <v>137</v>
      </c>
      <c r="BE338" s="179">
        <f>IF(N338="základní",J338,0)</f>
        <v>0</v>
      </c>
      <c r="BF338" s="179">
        <f>IF(N338="snížená",J338,0)</f>
        <v>0</v>
      </c>
      <c r="BG338" s="179">
        <f>IF(N338="zákl. přenesená",J338,0)</f>
        <v>0</v>
      </c>
      <c r="BH338" s="179">
        <f>IF(N338="sníž. přenesená",J338,0)</f>
        <v>0</v>
      </c>
      <c r="BI338" s="179">
        <f>IF(N338="nulová",J338,0)</f>
        <v>0</v>
      </c>
      <c r="BJ338" s="18" t="s">
        <v>145</v>
      </c>
      <c r="BK338" s="179">
        <f>ROUND(I338*H338,2)</f>
        <v>0</v>
      </c>
      <c r="BL338" s="18" t="s">
        <v>203</v>
      </c>
      <c r="BM338" s="178" t="s">
        <v>609</v>
      </c>
    </row>
    <row r="339" s="2" customFormat="1" ht="14.4" customHeight="1">
      <c r="A339" s="37"/>
      <c r="B339" s="166"/>
      <c r="C339" s="167" t="s">
        <v>610</v>
      </c>
      <c r="D339" s="167" t="s">
        <v>140</v>
      </c>
      <c r="E339" s="168" t="s">
        <v>611</v>
      </c>
      <c r="F339" s="169" t="s">
        <v>612</v>
      </c>
      <c r="G339" s="170" t="s">
        <v>143</v>
      </c>
      <c r="H339" s="171">
        <v>21.800000000000001</v>
      </c>
      <c r="I339" s="172"/>
      <c r="J339" s="173">
        <f>ROUND(I339*H339,2)</f>
        <v>0</v>
      </c>
      <c r="K339" s="169" t="s">
        <v>382</v>
      </c>
      <c r="L339" s="38"/>
      <c r="M339" s="174" t="s">
        <v>1</v>
      </c>
      <c r="N339" s="175" t="s">
        <v>46</v>
      </c>
      <c r="O339" s="76"/>
      <c r="P339" s="176">
        <f>O339*H339</f>
        <v>0</v>
      </c>
      <c r="Q339" s="176">
        <v>0</v>
      </c>
      <c r="R339" s="176">
        <f>Q339*H339</f>
        <v>0</v>
      </c>
      <c r="S339" s="176">
        <v>0</v>
      </c>
      <c r="T339" s="177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78" t="s">
        <v>203</v>
      </c>
      <c r="AT339" s="178" t="s">
        <v>140</v>
      </c>
      <c r="AU339" s="178" t="s">
        <v>145</v>
      </c>
      <c r="AY339" s="18" t="s">
        <v>137</v>
      </c>
      <c r="BE339" s="179">
        <f>IF(N339="základní",J339,0)</f>
        <v>0</v>
      </c>
      <c r="BF339" s="179">
        <f>IF(N339="snížená",J339,0)</f>
        <v>0</v>
      </c>
      <c r="BG339" s="179">
        <f>IF(N339="zákl. přenesená",J339,0)</f>
        <v>0</v>
      </c>
      <c r="BH339" s="179">
        <f>IF(N339="sníž. přenesená",J339,0)</f>
        <v>0</v>
      </c>
      <c r="BI339" s="179">
        <f>IF(N339="nulová",J339,0)</f>
        <v>0</v>
      </c>
      <c r="BJ339" s="18" t="s">
        <v>145</v>
      </c>
      <c r="BK339" s="179">
        <f>ROUND(I339*H339,2)</f>
        <v>0</v>
      </c>
      <c r="BL339" s="18" t="s">
        <v>203</v>
      </c>
      <c r="BM339" s="178" t="s">
        <v>613</v>
      </c>
    </row>
    <row r="340" s="2" customFormat="1" ht="14.4" customHeight="1">
      <c r="A340" s="37"/>
      <c r="B340" s="166"/>
      <c r="C340" s="167" t="s">
        <v>614</v>
      </c>
      <c r="D340" s="167" t="s">
        <v>140</v>
      </c>
      <c r="E340" s="168" t="s">
        <v>615</v>
      </c>
      <c r="F340" s="169" t="s">
        <v>616</v>
      </c>
      <c r="G340" s="170" t="s">
        <v>163</v>
      </c>
      <c r="H340" s="171">
        <v>1.2</v>
      </c>
      <c r="I340" s="172"/>
      <c r="J340" s="173">
        <f>ROUND(I340*H340,2)</f>
        <v>0</v>
      </c>
      <c r="K340" s="169" t="s">
        <v>1</v>
      </c>
      <c r="L340" s="38"/>
      <c r="M340" s="174" t="s">
        <v>1</v>
      </c>
      <c r="N340" s="175" t="s">
        <v>46</v>
      </c>
      <c r="O340" s="76"/>
      <c r="P340" s="176">
        <f>O340*H340</f>
        <v>0</v>
      </c>
      <c r="Q340" s="176">
        <v>0</v>
      </c>
      <c r="R340" s="176">
        <f>Q340*H340</f>
        <v>0</v>
      </c>
      <c r="S340" s="176">
        <v>0</v>
      </c>
      <c r="T340" s="17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78" t="s">
        <v>144</v>
      </c>
      <c r="AT340" s="178" t="s">
        <v>140</v>
      </c>
      <c r="AU340" s="178" t="s">
        <v>145</v>
      </c>
      <c r="AY340" s="18" t="s">
        <v>137</v>
      </c>
      <c r="BE340" s="179">
        <f>IF(N340="základní",J340,0)</f>
        <v>0</v>
      </c>
      <c r="BF340" s="179">
        <f>IF(N340="snížená",J340,0)</f>
        <v>0</v>
      </c>
      <c r="BG340" s="179">
        <f>IF(N340="zákl. přenesená",J340,0)</f>
        <v>0</v>
      </c>
      <c r="BH340" s="179">
        <f>IF(N340="sníž. přenesená",J340,0)</f>
        <v>0</v>
      </c>
      <c r="BI340" s="179">
        <f>IF(N340="nulová",J340,0)</f>
        <v>0</v>
      </c>
      <c r="BJ340" s="18" t="s">
        <v>145</v>
      </c>
      <c r="BK340" s="179">
        <f>ROUND(I340*H340,2)</f>
        <v>0</v>
      </c>
      <c r="BL340" s="18" t="s">
        <v>144</v>
      </c>
      <c r="BM340" s="178" t="s">
        <v>617</v>
      </c>
    </row>
    <row r="341" s="2" customFormat="1" ht="14.4" customHeight="1">
      <c r="A341" s="37"/>
      <c r="B341" s="166"/>
      <c r="C341" s="205" t="s">
        <v>593</v>
      </c>
      <c r="D341" s="205" t="s">
        <v>332</v>
      </c>
      <c r="E341" s="206" t="s">
        <v>618</v>
      </c>
      <c r="F341" s="207" t="s">
        <v>619</v>
      </c>
      <c r="G341" s="208" t="s">
        <v>163</v>
      </c>
      <c r="H341" s="209">
        <v>1.2</v>
      </c>
      <c r="I341" s="210"/>
      <c r="J341" s="211">
        <f>ROUND(I341*H341,2)</f>
        <v>0</v>
      </c>
      <c r="K341" s="207" t="s">
        <v>1</v>
      </c>
      <c r="L341" s="212"/>
      <c r="M341" s="213" t="s">
        <v>1</v>
      </c>
      <c r="N341" s="214" t="s">
        <v>46</v>
      </c>
      <c r="O341" s="76"/>
      <c r="P341" s="176">
        <f>O341*H341</f>
        <v>0</v>
      </c>
      <c r="Q341" s="176">
        <v>0</v>
      </c>
      <c r="R341" s="176">
        <f>Q341*H341</f>
        <v>0</v>
      </c>
      <c r="S341" s="176">
        <v>0</v>
      </c>
      <c r="T341" s="177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78" t="s">
        <v>184</v>
      </c>
      <c r="AT341" s="178" t="s">
        <v>332</v>
      </c>
      <c r="AU341" s="178" t="s">
        <v>145</v>
      </c>
      <c r="AY341" s="18" t="s">
        <v>137</v>
      </c>
      <c r="BE341" s="179">
        <f>IF(N341="základní",J341,0)</f>
        <v>0</v>
      </c>
      <c r="BF341" s="179">
        <f>IF(N341="snížená",J341,0)</f>
        <v>0</v>
      </c>
      <c r="BG341" s="179">
        <f>IF(N341="zákl. přenesená",J341,0)</f>
        <v>0</v>
      </c>
      <c r="BH341" s="179">
        <f>IF(N341="sníž. přenesená",J341,0)</f>
        <v>0</v>
      </c>
      <c r="BI341" s="179">
        <f>IF(N341="nulová",J341,0)</f>
        <v>0</v>
      </c>
      <c r="BJ341" s="18" t="s">
        <v>145</v>
      </c>
      <c r="BK341" s="179">
        <f>ROUND(I341*H341,2)</f>
        <v>0</v>
      </c>
      <c r="BL341" s="18" t="s">
        <v>144</v>
      </c>
      <c r="BM341" s="178" t="s">
        <v>620</v>
      </c>
    </row>
    <row r="342" s="2" customFormat="1" ht="24.15" customHeight="1">
      <c r="A342" s="37"/>
      <c r="B342" s="166"/>
      <c r="C342" s="167" t="s">
        <v>621</v>
      </c>
      <c r="D342" s="167" t="s">
        <v>140</v>
      </c>
      <c r="E342" s="168" t="s">
        <v>622</v>
      </c>
      <c r="F342" s="169" t="s">
        <v>623</v>
      </c>
      <c r="G342" s="170" t="s">
        <v>316</v>
      </c>
      <c r="H342" s="204"/>
      <c r="I342" s="172"/>
      <c r="J342" s="173">
        <f>ROUND(I342*H342,2)</f>
        <v>0</v>
      </c>
      <c r="K342" s="169" t="s">
        <v>1</v>
      </c>
      <c r="L342" s="38"/>
      <c r="M342" s="174" t="s">
        <v>1</v>
      </c>
      <c r="N342" s="175" t="s">
        <v>46</v>
      </c>
      <c r="O342" s="76"/>
      <c r="P342" s="176">
        <f>O342*H342</f>
        <v>0</v>
      </c>
      <c r="Q342" s="176">
        <v>0</v>
      </c>
      <c r="R342" s="176">
        <f>Q342*H342</f>
        <v>0</v>
      </c>
      <c r="S342" s="176">
        <v>0</v>
      </c>
      <c r="T342" s="17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78" t="s">
        <v>144</v>
      </c>
      <c r="AT342" s="178" t="s">
        <v>140</v>
      </c>
      <c r="AU342" s="178" t="s">
        <v>145</v>
      </c>
      <c r="AY342" s="18" t="s">
        <v>137</v>
      </c>
      <c r="BE342" s="179">
        <f>IF(N342="základní",J342,0)</f>
        <v>0</v>
      </c>
      <c r="BF342" s="179">
        <f>IF(N342="snížená",J342,0)</f>
        <v>0</v>
      </c>
      <c r="BG342" s="179">
        <f>IF(N342="zákl. přenesená",J342,0)</f>
        <v>0</v>
      </c>
      <c r="BH342" s="179">
        <f>IF(N342="sníž. přenesená",J342,0)</f>
        <v>0</v>
      </c>
      <c r="BI342" s="179">
        <f>IF(N342="nulová",J342,0)</f>
        <v>0</v>
      </c>
      <c r="BJ342" s="18" t="s">
        <v>145</v>
      </c>
      <c r="BK342" s="179">
        <f>ROUND(I342*H342,2)</f>
        <v>0</v>
      </c>
      <c r="BL342" s="18" t="s">
        <v>144</v>
      </c>
      <c r="BM342" s="178" t="s">
        <v>624</v>
      </c>
    </row>
    <row r="343" s="12" customFormat="1" ht="22.8" customHeight="1">
      <c r="A343" s="12"/>
      <c r="B343" s="153"/>
      <c r="C343" s="12"/>
      <c r="D343" s="154" t="s">
        <v>79</v>
      </c>
      <c r="E343" s="164" t="s">
        <v>625</v>
      </c>
      <c r="F343" s="164" t="s">
        <v>626</v>
      </c>
      <c r="G343" s="12"/>
      <c r="H343" s="12"/>
      <c r="I343" s="156"/>
      <c r="J343" s="165">
        <f>BK343</f>
        <v>0</v>
      </c>
      <c r="K343" s="12"/>
      <c r="L343" s="153"/>
      <c r="M343" s="158"/>
      <c r="N343" s="159"/>
      <c r="O343" s="159"/>
      <c r="P343" s="160">
        <f>SUM(P344:P354)</f>
        <v>0</v>
      </c>
      <c r="Q343" s="159"/>
      <c r="R343" s="160">
        <f>SUM(R344:R354)</f>
        <v>0.49507999999999991</v>
      </c>
      <c r="S343" s="159"/>
      <c r="T343" s="161">
        <f>SUM(T344:T354)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154" t="s">
        <v>145</v>
      </c>
      <c r="AT343" s="162" t="s">
        <v>79</v>
      </c>
      <c r="AU343" s="162" t="s">
        <v>88</v>
      </c>
      <c r="AY343" s="154" t="s">
        <v>137</v>
      </c>
      <c r="BK343" s="163">
        <f>SUM(BK344:BK354)</f>
        <v>0</v>
      </c>
    </row>
    <row r="344" s="2" customFormat="1" ht="24.15" customHeight="1">
      <c r="A344" s="37"/>
      <c r="B344" s="166"/>
      <c r="C344" s="167" t="s">
        <v>599</v>
      </c>
      <c r="D344" s="167" t="s">
        <v>140</v>
      </c>
      <c r="E344" s="168" t="s">
        <v>627</v>
      </c>
      <c r="F344" s="169" t="s">
        <v>628</v>
      </c>
      <c r="G344" s="170" t="s">
        <v>143</v>
      </c>
      <c r="H344" s="171">
        <v>36.634999999999998</v>
      </c>
      <c r="I344" s="172"/>
      <c r="J344" s="173">
        <f>ROUND(I344*H344,2)</f>
        <v>0</v>
      </c>
      <c r="K344" s="169" t="s">
        <v>1</v>
      </c>
      <c r="L344" s="38"/>
      <c r="M344" s="174" t="s">
        <v>1</v>
      </c>
      <c r="N344" s="175" t="s">
        <v>46</v>
      </c>
      <c r="O344" s="76"/>
      <c r="P344" s="176">
        <f>O344*H344</f>
        <v>0</v>
      </c>
      <c r="Q344" s="176">
        <v>0.0030000000000000001</v>
      </c>
      <c r="R344" s="176">
        <f>Q344*H344</f>
        <v>0.109905</v>
      </c>
      <c r="S344" s="176">
        <v>0</v>
      </c>
      <c r="T344" s="177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78" t="s">
        <v>144</v>
      </c>
      <c r="AT344" s="178" t="s">
        <v>140</v>
      </c>
      <c r="AU344" s="178" t="s">
        <v>145</v>
      </c>
      <c r="AY344" s="18" t="s">
        <v>137</v>
      </c>
      <c r="BE344" s="179">
        <f>IF(N344="základní",J344,0)</f>
        <v>0</v>
      </c>
      <c r="BF344" s="179">
        <f>IF(N344="snížená",J344,0)</f>
        <v>0</v>
      </c>
      <c r="BG344" s="179">
        <f>IF(N344="zákl. přenesená",J344,0)</f>
        <v>0</v>
      </c>
      <c r="BH344" s="179">
        <f>IF(N344="sníž. přenesená",J344,0)</f>
        <v>0</v>
      </c>
      <c r="BI344" s="179">
        <f>IF(N344="nulová",J344,0)</f>
        <v>0</v>
      </c>
      <c r="BJ344" s="18" t="s">
        <v>145</v>
      </c>
      <c r="BK344" s="179">
        <f>ROUND(I344*H344,2)</f>
        <v>0</v>
      </c>
      <c r="BL344" s="18" t="s">
        <v>144</v>
      </c>
      <c r="BM344" s="178" t="s">
        <v>629</v>
      </c>
    </row>
    <row r="345" s="13" customFormat="1">
      <c r="A345" s="13"/>
      <c r="B345" s="180"/>
      <c r="C345" s="13"/>
      <c r="D345" s="181" t="s">
        <v>147</v>
      </c>
      <c r="E345" s="182" t="s">
        <v>1</v>
      </c>
      <c r="F345" s="183" t="s">
        <v>630</v>
      </c>
      <c r="G345" s="13"/>
      <c r="H345" s="182" t="s">
        <v>1</v>
      </c>
      <c r="I345" s="184"/>
      <c r="J345" s="13"/>
      <c r="K345" s="13"/>
      <c r="L345" s="180"/>
      <c r="M345" s="185"/>
      <c r="N345" s="186"/>
      <c r="O345" s="186"/>
      <c r="P345" s="186"/>
      <c r="Q345" s="186"/>
      <c r="R345" s="186"/>
      <c r="S345" s="186"/>
      <c r="T345" s="18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2" t="s">
        <v>147</v>
      </c>
      <c r="AU345" s="182" t="s">
        <v>145</v>
      </c>
      <c r="AV345" s="13" t="s">
        <v>88</v>
      </c>
      <c r="AW345" s="13" t="s">
        <v>36</v>
      </c>
      <c r="AX345" s="13" t="s">
        <v>80</v>
      </c>
      <c r="AY345" s="182" t="s">
        <v>137</v>
      </c>
    </row>
    <row r="346" s="14" customFormat="1">
      <c r="A346" s="14"/>
      <c r="B346" s="188"/>
      <c r="C346" s="14"/>
      <c r="D346" s="181" t="s">
        <v>147</v>
      </c>
      <c r="E346" s="189" t="s">
        <v>1</v>
      </c>
      <c r="F346" s="190" t="s">
        <v>631</v>
      </c>
      <c r="G346" s="14"/>
      <c r="H346" s="191">
        <v>24.254999999999999</v>
      </c>
      <c r="I346" s="192"/>
      <c r="J346" s="14"/>
      <c r="K346" s="14"/>
      <c r="L346" s="188"/>
      <c r="M346" s="193"/>
      <c r="N346" s="194"/>
      <c r="O346" s="194"/>
      <c r="P346" s="194"/>
      <c r="Q346" s="194"/>
      <c r="R346" s="194"/>
      <c r="S346" s="194"/>
      <c r="T346" s="19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89" t="s">
        <v>147</v>
      </c>
      <c r="AU346" s="189" t="s">
        <v>145</v>
      </c>
      <c r="AV346" s="14" t="s">
        <v>145</v>
      </c>
      <c r="AW346" s="14" t="s">
        <v>36</v>
      </c>
      <c r="AX346" s="14" t="s">
        <v>80</v>
      </c>
      <c r="AY346" s="189" t="s">
        <v>137</v>
      </c>
    </row>
    <row r="347" s="14" customFormat="1">
      <c r="A347" s="14"/>
      <c r="B347" s="188"/>
      <c r="C347" s="14"/>
      <c r="D347" s="181" t="s">
        <v>147</v>
      </c>
      <c r="E347" s="189" t="s">
        <v>1</v>
      </c>
      <c r="F347" s="190" t="s">
        <v>211</v>
      </c>
      <c r="G347" s="14"/>
      <c r="H347" s="191">
        <v>-2.2000000000000002</v>
      </c>
      <c r="I347" s="192"/>
      <c r="J347" s="14"/>
      <c r="K347" s="14"/>
      <c r="L347" s="188"/>
      <c r="M347" s="193"/>
      <c r="N347" s="194"/>
      <c r="O347" s="194"/>
      <c r="P347" s="194"/>
      <c r="Q347" s="194"/>
      <c r="R347" s="194"/>
      <c r="S347" s="194"/>
      <c r="T347" s="19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189" t="s">
        <v>147</v>
      </c>
      <c r="AU347" s="189" t="s">
        <v>145</v>
      </c>
      <c r="AV347" s="14" t="s">
        <v>145</v>
      </c>
      <c r="AW347" s="14" t="s">
        <v>36</v>
      </c>
      <c r="AX347" s="14" t="s">
        <v>80</v>
      </c>
      <c r="AY347" s="189" t="s">
        <v>137</v>
      </c>
    </row>
    <row r="348" s="14" customFormat="1">
      <c r="A348" s="14"/>
      <c r="B348" s="188"/>
      <c r="C348" s="14"/>
      <c r="D348" s="181" t="s">
        <v>147</v>
      </c>
      <c r="E348" s="189" t="s">
        <v>1</v>
      </c>
      <c r="F348" s="190" t="s">
        <v>632</v>
      </c>
      <c r="G348" s="14"/>
      <c r="H348" s="191">
        <v>14.58</v>
      </c>
      <c r="I348" s="192"/>
      <c r="J348" s="14"/>
      <c r="K348" s="14"/>
      <c r="L348" s="188"/>
      <c r="M348" s="193"/>
      <c r="N348" s="194"/>
      <c r="O348" s="194"/>
      <c r="P348" s="194"/>
      <c r="Q348" s="194"/>
      <c r="R348" s="194"/>
      <c r="S348" s="194"/>
      <c r="T348" s="19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89" t="s">
        <v>147</v>
      </c>
      <c r="AU348" s="189" t="s">
        <v>145</v>
      </c>
      <c r="AV348" s="14" t="s">
        <v>145</v>
      </c>
      <c r="AW348" s="14" t="s">
        <v>36</v>
      </c>
      <c r="AX348" s="14" t="s">
        <v>80</v>
      </c>
      <c r="AY348" s="189" t="s">
        <v>137</v>
      </c>
    </row>
    <row r="349" s="15" customFormat="1">
      <c r="A349" s="15"/>
      <c r="B349" s="196"/>
      <c r="C349" s="15"/>
      <c r="D349" s="181" t="s">
        <v>147</v>
      </c>
      <c r="E349" s="197" t="s">
        <v>1</v>
      </c>
      <c r="F349" s="198" t="s">
        <v>150</v>
      </c>
      <c r="G349" s="15"/>
      <c r="H349" s="199">
        <v>36.634999999999998</v>
      </c>
      <c r="I349" s="200"/>
      <c r="J349" s="15"/>
      <c r="K349" s="15"/>
      <c r="L349" s="196"/>
      <c r="M349" s="201"/>
      <c r="N349" s="202"/>
      <c r="O349" s="202"/>
      <c r="P349" s="202"/>
      <c r="Q349" s="202"/>
      <c r="R349" s="202"/>
      <c r="S349" s="202"/>
      <c r="T349" s="203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197" t="s">
        <v>147</v>
      </c>
      <c r="AU349" s="197" t="s">
        <v>145</v>
      </c>
      <c r="AV349" s="15" t="s">
        <v>144</v>
      </c>
      <c r="AW349" s="15" t="s">
        <v>36</v>
      </c>
      <c r="AX349" s="15" t="s">
        <v>88</v>
      </c>
      <c r="AY349" s="197" t="s">
        <v>137</v>
      </c>
    </row>
    <row r="350" s="2" customFormat="1" ht="24.15" customHeight="1">
      <c r="A350" s="37"/>
      <c r="B350" s="166"/>
      <c r="C350" s="205" t="s">
        <v>633</v>
      </c>
      <c r="D350" s="205" t="s">
        <v>332</v>
      </c>
      <c r="E350" s="206" t="s">
        <v>634</v>
      </c>
      <c r="F350" s="207" t="s">
        <v>635</v>
      </c>
      <c r="G350" s="208" t="s">
        <v>143</v>
      </c>
      <c r="H350" s="209">
        <v>31.5</v>
      </c>
      <c r="I350" s="210"/>
      <c r="J350" s="211">
        <f>ROUND(I350*H350,2)</f>
        <v>0</v>
      </c>
      <c r="K350" s="207" t="s">
        <v>1</v>
      </c>
      <c r="L350" s="212"/>
      <c r="M350" s="213" t="s">
        <v>1</v>
      </c>
      <c r="N350" s="214" t="s">
        <v>46</v>
      </c>
      <c r="O350" s="76"/>
      <c r="P350" s="176">
        <f>O350*H350</f>
        <v>0</v>
      </c>
      <c r="Q350" s="176">
        <v>0.0118</v>
      </c>
      <c r="R350" s="176">
        <f>Q350*H350</f>
        <v>0.37169999999999997</v>
      </c>
      <c r="S350" s="176">
        <v>0</v>
      </c>
      <c r="T350" s="17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78" t="s">
        <v>184</v>
      </c>
      <c r="AT350" s="178" t="s">
        <v>332</v>
      </c>
      <c r="AU350" s="178" t="s">
        <v>145</v>
      </c>
      <c r="AY350" s="18" t="s">
        <v>137</v>
      </c>
      <c r="BE350" s="179">
        <f>IF(N350="základní",J350,0)</f>
        <v>0</v>
      </c>
      <c r="BF350" s="179">
        <f>IF(N350="snížená",J350,0)</f>
        <v>0</v>
      </c>
      <c r="BG350" s="179">
        <f>IF(N350="zákl. přenesená",J350,0)</f>
        <v>0</v>
      </c>
      <c r="BH350" s="179">
        <f>IF(N350="sníž. přenesená",J350,0)</f>
        <v>0</v>
      </c>
      <c r="BI350" s="179">
        <f>IF(N350="nulová",J350,0)</f>
        <v>0</v>
      </c>
      <c r="BJ350" s="18" t="s">
        <v>145</v>
      </c>
      <c r="BK350" s="179">
        <f>ROUND(I350*H350,2)</f>
        <v>0</v>
      </c>
      <c r="BL350" s="18" t="s">
        <v>144</v>
      </c>
      <c r="BM350" s="178" t="s">
        <v>636</v>
      </c>
    </row>
    <row r="351" s="2" customFormat="1" ht="14.4" customHeight="1">
      <c r="A351" s="37"/>
      <c r="B351" s="166"/>
      <c r="C351" s="167" t="s">
        <v>637</v>
      </c>
      <c r="D351" s="167" t="s">
        <v>140</v>
      </c>
      <c r="E351" s="168" t="s">
        <v>638</v>
      </c>
      <c r="F351" s="169" t="s">
        <v>639</v>
      </c>
      <c r="G351" s="170" t="s">
        <v>163</v>
      </c>
      <c r="H351" s="171">
        <v>6.5</v>
      </c>
      <c r="I351" s="172"/>
      <c r="J351" s="173">
        <f>ROUND(I351*H351,2)</f>
        <v>0</v>
      </c>
      <c r="K351" s="169" t="s">
        <v>1</v>
      </c>
      <c r="L351" s="38"/>
      <c r="M351" s="174" t="s">
        <v>1</v>
      </c>
      <c r="N351" s="175" t="s">
        <v>46</v>
      </c>
      <c r="O351" s="76"/>
      <c r="P351" s="176">
        <f>O351*H351</f>
        <v>0</v>
      </c>
      <c r="Q351" s="176">
        <v>0.00031</v>
      </c>
      <c r="R351" s="176">
        <f>Q351*H351</f>
        <v>0.0020149999999999999</v>
      </c>
      <c r="S351" s="176">
        <v>0</v>
      </c>
      <c r="T351" s="17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78" t="s">
        <v>144</v>
      </c>
      <c r="AT351" s="178" t="s">
        <v>140</v>
      </c>
      <c r="AU351" s="178" t="s">
        <v>145</v>
      </c>
      <c r="AY351" s="18" t="s">
        <v>137</v>
      </c>
      <c r="BE351" s="179">
        <f>IF(N351="základní",J351,0)</f>
        <v>0</v>
      </c>
      <c r="BF351" s="179">
        <f>IF(N351="snížená",J351,0)</f>
        <v>0</v>
      </c>
      <c r="BG351" s="179">
        <f>IF(N351="zákl. přenesená",J351,0)</f>
        <v>0</v>
      </c>
      <c r="BH351" s="179">
        <f>IF(N351="sníž. přenesená",J351,0)</f>
        <v>0</v>
      </c>
      <c r="BI351" s="179">
        <f>IF(N351="nulová",J351,0)</f>
        <v>0</v>
      </c>
      <c r="BJ351" s="18" t="s">
        <v>145</v>
      </c>
      <c r="BK351" s="179">
        <f>ROUND(I351*H351,2)</f>
        <v>0</v>
      </c>
      <c r="BL351" s="18" t="s">
        <v>144</v>
      </c>
      <c r="BM351" s="178" t="s">
        <v>640</v>
      </c>
    </row>
    <row r="352" s="2" customFormat="1" ht="14.4" customHeight="1">
      <c r="A352" s="37"/>
      <c r="B352" s="166"/>
      <c r="C352" s="167" t="s">
        <v>641</v>
      </c>
      <c r="D352" s="167" t="s">
        <v>140</v>
      </c>
      <c r="E352" s="168" t="s">
        <v>642</v>
      </c>
      <c r="F352" s="169" t="s">
        <v>643</v>
      </c>
      <c r="G352" s="170" t="s">
        <v>143</v>
      </c>
      <c r="H352" s="171">
        <v>36.600000000000001</v>
      </c>
      <c r="I352" s="172"/>
      <c r="J352" s="173">
        <f>ROUND(I352*H352,2)</f>
        <v>0</v>
      </c>
      <c r="K352" s="169" t="s">
        <v>1</v>
      </c>
      <c r="L352" s="38"/>
      <c r="M352" s="174" t="s">
        <v>1</v>
      </c>
      <c r="N352" s="175" t="s">
        <v>46</v>
      </c>
      <c r="O352" s="76"/>
      <c r="P352" s="176">
        <f>O352*H352</f>
        <v>0</v>
      </c>
      <c r="Q352" s="176">
        <v>0.00029999999999999997</v>
      </c>
      <c r="R352" s="176">
        <f>Q352*H352</f>
        <v>0.01098</v>
      </c>
      <c r="S352" s="176">
        <v>0</v>
      </c>
      <c r="T352" s="177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78" t="s">
        <v>144</v>
      </c>
      <c r="AT352" s="178" t="s">
        <v>140</v>
      </c>
      <c r="AU352" s="178" t="s">
        <v>145</v>
      </c>
      <c r="AY352" s="18" t="s">
        <v>137</v>
      </c>
      <c r="BE352" s="179">
        <f>IF(N352="základní",J352,0)</f>
        <v>0</v>
      </c>
      <c r="BF352" s="179">
        <f>IF(N352="snížená",J352,0)</f>
        <v>0</v>
      </c>
      <c r="BG352" s="179">
        <f>IF(N352="zákl. přenesená",J352,0)</f>
        <v>0</v>
      </c>
      <c r="BH352" s="179">
        <f>IF(N352="sníž. přenesená",J352,0)</f>
        <v>0</v>
      </c>
      <c r="BI352" s="179">
        <f>IF(N352="nulová",J352,0)</f>
        <v>0</v>
      </c>
      <c r="BJ352" s="18" t="s">
        <v>145</v>
      </c>
      <c r="BK352" s="179">
        <f>ROUND(I352*H352,2)</f>
        <v>0</v>
      </c>
      <c r="BL352" s="18" t="s">
        <v>144</v>
      </c>
      <c r="BM352" s="178" t="s">
        <v>644</v>
      </c>
    </row>
    <row r="353" s="2" customFormat="1" ht="14.4" customHeight="1">
      <c r="A353" s="37"/>
      <c r="B353" s="166"/>
      <c r="C353" s="167" t="s">
        <v>645</v>
      </c>
      <c r="D353" s="167" t="s">
        <v>140</v>
      </c>
      <c r="E353" s="168" t="s">
        <v>646</v>
      </c>
      <c r="F353" s="169" t="s">
        <v>647</v>
      </c>
      <c r="G353" s="170" t="s">
        <v>163</v>
      </c>
      <c r="H353" s="171">
        <v>16</v>
      </c>
      <c r="I353" s="172"/>
      <c r="J353" s="173">
        <f>ROUND(I353*H353,2)</f>
        <v>0</v>
      </c>
      <c r="K353" s="169" t="s">
        <v>1</v>
      </c>
      <c r="L353" s="38"/>
      <c r="M353" s="174" t="s">
        <v>1</v>
      </c>
      <c r="N353" s="175" t="s">
        <v>46</v>
      </c>
      <c r="O353" s="76"/>
      <c r="P353" s="176">
        <f>O353*H353</f>
        <v>0</v>
      </c>
      <c r="Q353" s="176">
        <v>3.0000000000000001E-05</v>
      </c>
      <c r="R353" s="176">
        <f>Q353*H353</f>
        <v>0.00048000000000000001</v>
      </c>
      <c r="S353" s="176">
        <v>0</v>
      </c>
      <c r="T353" s="17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78" t="s">
        <v>144</v>
      </c>
      <c r="AT353" s="178" t="s">
        <v>140</v>
      </c>
      <c r="AU353" s="178" t="s">
        <v>145</v>
      </c>
      <c r="AY353" s="18" t="s">
        <v>137</v>
      </c>
      <c r="BE353" s="179">
        <f>IF(N353="základní",J353,0)</f>
        <v>0</v>
      </c>
      <c r="BF353" s="179">
        <f>IF(N353="snížená",J353,0)</f>
        <v>0</v>
      </c>
      <c r="BG353" s="179">
        <f>IF(N353="zákl. přenesená",J353,0)</f>
        <v>0</v>
      </c>
      <c r="BH353" s="179">
        <f>IF(N353="sníž. přenesená",J353,0)</f>
        <v>0</v>
      </c>
      <c r="BI353" s="179">
        <f>IF(N353="nulová",J353,0)</f>
        <v>0</v>
      </c>
      <c r="BJ353" s="18" t="s">
        <v>145</v>
      </c>
      <c r="BK353" s="179">
        <f>ROUND(I353*H353,2)</f>
        <v>0</v>
      </c>
      <c r="BL353" s="18" t="s">
        <v>144</v>
      </c>
      <c r="BM353" s="178" t="s">
        <v>648</v>
      </c>
    </row>
    <row r="354" s="2" customFormat="1" ht="24.15" customHeight="1">
      <c r="A354" s="37"/>
      <c r="B354" s="166"/>
      <c r="C354" s="167" t="s">
        <v>649</v>
      </c>
      <c r="D354" s="167" t="s">
        <v>140</v>
      </c>
      <c r="E354" s="168" t="s">
        <v>650</v>
      </c>
      <c r="F354" s="169" t="s">
        <v>651</v>
      </c>
      <c r="G354" s="170" t="s">
        <v>316</v>
      </c>
      <c r="H354" s="204"/>
      <c r="I354" s="172"/>
      <c r="J354" s="173">
        <f>ROUND(I354*H354,2)</f>
        <v>0</v>
      </c>
      <c r="K354" s="169" t="s">
        <v>1</v>
      </c>
      <c r="L354" s="38"/>
      <c r="M354" s="174" t="s">
        <v>1</v>
      </c>
      <c r="N354" s="175" t="s">
        <v>46</v>
      </c>
      <c r="O354" s="76"/>
      <c r="P354" s="176">
        <f>O354*H354</f>
        <v>0</v>
      </c>
      <c r="Q354" s="176">
        <v>0</v>
      </c>
      <c r="R354" s="176">
        <f>Q354*H354</f>
        <v>0</v>
      </c>
      <c r="S354" s="176">
        <v>0</v>
      </c>
      <c r="T354" s="177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78" t="s">
        <v>144</v>
      </c>
      <c r="AT354" s="178" t="s">
        <v>140</v>
      </c>
      <c r="AU354" s="178" t="s">
        <v>145</v>
      </c>
      <c r="AY354" s="18" t="s">
        <v>137</v>
      </c>
      <c r="BE354" s="179">
        <f>IF(N354="základní",J354,0)</f>
        <v>0</v>
      </c>
      <c r="BF354" s="179">
        <f>IF(N354="snížená",J354,0)</f>
        <v>0</v>
      </c>
      <c r="BG354" s="179">
        <f>IF(N354="zákl. přenesená",J354,0)</f>
        <v>0</v>
      </c>
      <c r="BH354" s="179">
        <f>IF(N354="sníž. přenesená",J354,0)</f>
        <v>0</v>
      </c>
      <c r="BI354" s="179">
        <f>IF(N354="nulová",J354,0)</f>
        <v>0</v>
      </c>
      <c r="BJ354" s="18" t="s">
        <v>145</v>
      </c>
      <c r="BK354" s="179">
        <f>ROUND(I354*H354,2)</f>
        <v>0</v>
      </c>
      <c r="BL354" s="18" t="s">
        <v>144</v>
      </c>
      <c r="BM354" s="178" t="s">
        <v>652</v>
      </c>
    </row>
    <row r="355" s="12" customFormat="1" ht="22.8" customHeight="1">
      <c r="A355" s="12"/>
      <c r="B355" s="153"/>
      <c r="C355" s="12"/>
      <c r="D355" s="154" t="s">
        <v>79</v>
      </c>
      <c r="E355" s="164" t="s">
        <v>653</v>
      </c>
      <c r="F355" s="164" t="s">
        <v>654</v>
      </c>
      <c r="G355" s="12"/>
      <c r="H355" s="12"/>
      <c r="I355" s="156"/>
      <c r="J355" s="165">
        <f>BK355</f>
        <v>0</v>
      </c>
      <c r="K355" s="12"/>
      <c r="L355" s="153"/>
      <c r="M355" s="158"/>
      <c r="N355" s="159"/>
      <c r="O355" s="159"/>
      <c r="P355" s="160">
        <f>P356</f>
        <v>0</v>
      </c>
      <c r="Q355" s="159"/>
      <c r="R355" s="160">
        <f>R356</f>
        <v>0.00024000000000000001</v>
      </c>
      <c r="S355" s="159"/>
      <c r="T355" s="161">
        <f>T356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54" t="s">
        <v>145</v>
      </c>
      <c r="AT355" s="162" t="s">
        <v>79</v>
      </c>
      <c r="AU355" s="162" t="s">
        <v>88</v>
      </c>
      <c r="AY355" s="154" t="s">
        <v>137</v>
      </c>
      <c r="BK355" s="163">
        <f>BK356</f>
        <v>0</v>
      </c>
    </row>
    <row r="356" s="2" customFormat="1" ht="24.15" customHeight="1">
      <c r="A356" s="37"/>
      <c r="B356" s="166"/>
      <c r="C356" s="167" t="s">
        <v>655</v>
      </c>
      <c r="D356" s="167" t="s">
        <v>140</v>
      </c>
      <c r="E356" s="168" t="s">
        <v>656</v>
      </c>
      <c r="F356" s="169" t="s">
        <v>657</v>
      </c>
      <c r="G356" s="170" t="s">
        <v>143</v>
      </c>
      <c r="H356" s="171">
        <v>1.2</v>
      </c>
      <c r="I356" s="172"/>
      <c r="J356" s="173">
        <f>ROUND(I356*H356,2)</f>
        <v>0</v>
      </c>
      <c r="K356" s="169" t="s">
        <v>1</v>
      </c>
      <c r="L356" s="38"/>
      <c r="M356" s="174" t="s">
        <v>1</v>
      </c>
      <c r="N356" s="175" t="s">
        <v>46</v>
      </c>
      <c r="O356" s="76"/>
      <c r="P356" s="176">
        <f>O356*H356</f>
        <v>0</v>
      </c>
      <c r="Q356" s="176">
        <v>0.00020000000000000001</v>
      </c>
      <c r="R356" s="176">
        <f>Q356*H356</f>
        <v>0.00024000000000000001</v>
      </c>
      <c r="S356" s="176">
        <v>0</v>
      </c>
      <c r="T356" s="177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78" t="s">
        <v>144</v>
      </c>
      <c r="AT356" s="178" t="s">
        <v>140</v>
      </c>
      <c r="AU356" s="178" t="s">
        <v>145</v>
      </c>
      <c r="AY356" s="18" t="s">
        <v>137</v>
      </c>
      <c r="BE356" s="179">
        <f>IF(N356="základní",J356,0)</f>
        <v>0</v>
      </c>
      <c r="BF356" s="179">
        <f>IF(N356="snížená",J356,0)</f>
        <v>0</v>
      </c>
      <c r="BG356" s="179">
        <f>IF(N356="zákl. přenesená",J356,0)</f>
        <v>0</v>
      </c>
      <c r="BH356" s="179">
        <f>IF(N356="sníž. přenesená",J356,0)</f>
        <v>0</v>
      </c>
      <c r="BI356" s="179">
        <f>IF(N356="nulová",J356,0)</f>
        <v>0</v>
      </c>
      <c r="BJ356" s="18" t="s">
        <v>145</v>
      </c>
      <c r="BK356" s="179">
        <f>ROUND(I356*H356,2)</f>
        <v>0</v>
      </c>
      <c r="BL356" s="18" t="s">
        <v>144</v>
      </c>
      <c r="BM356" s="178" t="s">
        <v>658</v>
      </c>
    </row>
    <row r="357" s="12" customFormat="1" ht="22.8" customHeight="1">
      <c r="A357" s="12"/>
      <c r="B357" s="153"/>
      <c r="C357" s="12"/>
      <c r="D357" s="154" t="s">
        <v>79</v>
      </c>
      <c r="E357" s="164" t="s">
        <v>659</v>
      </c>
      <c r="F357" s="164" t="s">
        <v>660</v>
      </c>
      <c r="G357" s="12"/>
      <c r="H357" s="12"/>
      <c r="I357" s="156"/>
      <c r="J357" s="165">
        <f>BK357</f>
        <v>0</v>
      </c>
      <c r="K357" s="12"/>
      <c r="L357" s="153"/>
      <c r="M357" s="158"/>
      <c r="N357" s="159"/>
      <c r="O357" s="159"/>
      <c r="P357" s="160">
        <f>SUM(P358:P379)</f>
        <v>0</v>
      </c>
      <c r="Q357" s="159"/>
      <c r="R357" s="160">
        <f>SUM(R358:R379)</f>
        <v>0.13308680000000001</v>
      </c>
      <c r="S357" s="159"/>
      <c r="T357" s="161">
        <f>SUM(T358:T379)</f>
        <v>0.025488819999999999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154" t="s">
        <v>145</v>
      </c>
      <c r="AT357" s="162" t="s">
        <v>79</v>
      </c>
      <c r="AU357" s="162" t="s">
        <v>88</v>
      </c>
      <c r="AY357" s="154" t="s">
        <v>137</v>
      </c>
      <c r="BK357" s="163">
        <f>SUM(BK358:BK379)</f>
        <v>0</v>
      </c>
    </row>
    <row r="358" s="2" customFormat="1" ht="14.4" customHeight="1">
      <c r="A358" s="37"/>
      <c r="B358" s="166"/>
      <c r="C358" s="167" t="s">
        <v>661</v>
      </c>
      <c r="D358" s="167" t="s">
        <v>140</v>
      </c>
      <c r="E358" s="168" t="s">
        <v>662</v>
      </c>
      <c r="F358" s="169" t="s">
        <v>663</v>
      </c>
      <c r="G358" s="170" t="s">
        <v>143</v>
      </c>
      <c r="H358" s="171">
        <v>82.221999999999994</v>
      </c>
      <c r="I358" s="172"/>
      <c r="J358" s="173">
        <f>ROUND(I358*H358,2)</f>
        <v>0</v>
      </c>
      <c r="K358" s="169" t="s">
        <v>1</v>
      </c>
      <c r="L358" s="38"/>
      <c r="M358" s="174" t="s">
        <v>1</v>
      </c>
      <c r="N358" s="175" t="s">
        <v>46</v>
      </c>
      <c r="O358" s="76"/>
      <c r="P358" s="176">
        <f>O358*H358</f>
        <v>0</v>
      </c>
      <c r="Q358" s="176">
        <v>0.001</v>
      </c>
      <c r="R358" s="176">
        <f>Q358*H358</f>
        <v>0.08222199999999999</v>
      </c>
      <c r="S358" s="176">
        <v>0.00031</v>
      </c>
      <c r="T358" s="177">
        <f>S358*H358</f>
        <v>0.025488819999999999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78" t="s">
        <v>144</v>
      </c>
      <c r="AT358" s="178" t="s">
        <v>140</v>
      </c>
      <c r="AU358" s="178" t="s">
        <v>145</v>
      </c>
      <c r="AY358" s="18" t="s">
        <v>137</v>
      </c>
      <c r="BE358" s="179">
        <f>IF(N358="základní",J358,0)</f>
        <v>0</v>
      </c>
      <c r="BF358" s="179">
        <f>IF(N358="snížená",J358,0)</f>
        <v>0</v>
      </c>
      <c r="BG358" s="179">
        <f>IF(N358="zákl. přenesená",J358,0)</f>
        <v>0</v>
      </c>
      <c r="BH358" s="179">
        <f>IF(N358="sníž. přenesená",J358,0)</f>
        <v>0</v>
      </c>
      <c r="BI358" s="179">
        <f>IF(N358="nulová",J358,0)</f>
        <v>0</v>
      </c>
      <c r="BJ358" s="18" t="s">
        <v>145</v>
      </c>
      <c r="BK358" s="179">
        <f>ROUND(I358*H358,2)</f>
        <v>0</v>
      </c>
      <c r="BL358" s="18" t="s">
        <v>144</v>
      </c>
      <c r="BM358" s="178" t="s">
        <v>664</v>
      </c>
    </row>
    <row r="359" s="13" customFormat="1">
      <c r="A359" s="13"/>
      <c r="B359" s="180"/>
      <c r="C359" s="13"/>
      <c r="D359" s="181" t="s">
        <v>147</v>
      </c>
      <c r="E359" s="182" t="s">
        <v>1</v>
      </c>
      <c r="F359" s="183" t="s">
        <v>188</v>
      </c>
      <c r="G359" s="13"/>
      <c r="H359" s="182" t="s">
        <v>1</v>
      </c>
      <c r="I359" s="184"/>
      <c r="J359" s="13"/>
      <c r="K359" s="13"/>
      <c r="L359" s="180"/>
      <c r="M359" s="185"/>
      <c r="N359" s="186"/>
      <c r="O359" s="186"/>
      <c r="P359" s="186"/>
      <c r="Q359" s="186"/>
      <c r="R359" s="186"/>
      <c r="S359" s="186"/>
      <c r="T359" s="18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2" t="s">
        <v>147</v>
      </c>
      <c r="AU359" s="182" t="s">
        <v>145</v>
      </c>
      <c r="AV359" s="13" t="s">
        <v>88</v>
      </c>
      <c r="AW359" s="13" t="s">
        <v>36</v>
      </c>
      <c r="AX359" s="13" t="s">
        <v>80</v>
      </c>
      <c r="AY359" s="182" t="s">
        <v>137</v>
      </c>
    </row>
    <row r="360" s="14" customFormat="1">
      <c r="A360" s="14"/>
      <c r="B360" s="188"/>
      <c r="C360" s="14"/>
      <c r="D360" s="181" t="s">
        <v>147</v>
      </c>
      <c r="E360" s="189" t="s">
        <v>1</v>
      </c>
      <c r="F360" s="190" t="s">
        <v>196</v>
      </c>
      <c r="G360" s="14"/>
      <c r="H360" s="191">
        <v>12.6</v>
      </c>
      <c r="I360" s="192"/>
      <c r="J360" s="14"/>
      <c r="K360" s="14"/>
      <c r="L360" s="188"/>
      <c r="M360" s="193"/>
      <c r="N360" s="194"/>
      <c r="O360" s="194"/>
      <c r="P360" s="194"/>
      <c r="Q360" s="194"/>
      <c r="R360" s="194"/>
      <c r="S360" s="194"/>
      <c r="T360" s="19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189" t="s">
        <v>147</v>
      </c>
      <c r="AU360" s="189" t="s">
        <v>145</v>
      </c>
      <c r="AV360" s="14" t="s">
        <v>145</v>
      </c>
      <c r="AW360" s="14" t="s">
        <v>36</v>
      </c>
      <c r="AX360" s="14" t="s">
        <v>80</v>
      </c>
      <c r="AY360" s="189" t="s">
        <v>137</v>
      </c>
    </row>
    <row r="361" s="13" customFormat="1">
      <c r="A361" s="13"/>
      <c r="B361" s="180"/>
      <c r="C361" s="13"/>
      <c r="D361" s="181" t="s">
        <v>147</v>
      </c>
      <c r="E361" s="182" t="s">
        <v>1</v>
      </c>
      <c r="F361" s="183" t="s">
        <v>665</v>
      </c>
      <c r="G361" s="13"/>
      <c r="H361" s="182" t="s">
        <v>1</v>
      </c>
      <c r="I361" s="184"/>
      <c r="J361" s="13"/>
      <c r="K361" s="13"/>
      <c r="L361" s="180"/>
      <c r="M361" s="185"/>
      <c r="N361" s="186"/>
      <c r="O361" s="186"/>
      <c r="P361" s="186"/>
      <c r="Q361" s="186"/>
      <c r="R361" s="186"/>
      <c r="S361" s="186"/>
      <c r="T361" s="18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2" t="s">
        <v>147</v>
      </c>
      <c r="AU361" s="182" t="s">
        <v>145</v>
      </c>
      <c r="AV361" s="13" t="s">
        <v>88</v>
      </c>
      <c r="AW361" s="13" t="s">
        <v>36</v>
      </c>
      <c r="AX361" s="13" t="s">
        <v>80</v>
      </c>
      <c r="AY361" s="182" t="s">
        <v>137</v>
      </c>
    </row>
    <row r="362" s="13" customFormat="1">
      <c r="A362" s="13"/>
      <c r="B362" s="180"/>
      <c r="C362" s="13"/>
      <c r="D362" s="181" t="s">
        <v>147</v>
      </c>
      <c r="E362" s="182" t="s">
        <v>1</v>
      </c>
      <c r="F362" s="183" t="s">
        <v>209</v>
      </c>
      <c r="G362" s="13"/>
      <c r="H362" s="182" t="s">
        <v>1</v>
      </c>
      <c r="I362" s="184"/>
      <c r="J362" s="13"/>
      <c r="K362" s="13"/>
      <c r="L362" s="180"/>
      <c r="M362" s="185"/>
      <c r="N362" s="186"/>
      <c r="O362" s="186"/>
      <c r="P362" s="186"/>
      <c r="Q362" s="186"/>
      <c r="R362" s="186"/>
      <c r="S362" s="186"/>
      <c r="T362" s="18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2" t="s">
        <v>147</v>
      </c>
      <c r="AU362" s="182" t="s">
        <v>145</v>
      </c>
      <c r="AV362" s="13" t="s">
        <v>88</v>
      </c>
      <c r="AW362" s="13" t="s">
        <v>36</v>
      </c>
      <c r="AX362" s="13" t="s">
        <v>80</v>
      </c>
      <c r="AY362" s="182" t="s">
        <v>137</v>
      </c>
    </row>
    <row r="363" s="14" customFormat="1">
      <c r="A363" s="14"/>
      <c r="B363" s="188"/>
      <c r="C363" s="14"/>
      <c r="D363" s="181" t="s">
        <v>147</v>
      </c>
      <c r="E363" s="189" t="s">
        <v>1</v>
      </c>
      <c r="F363" s="190" t="s">
        <v>666</v>
      </c>
      <c r="G363" s="14"/>
      <c r="H363" s="191">
        <v>24.625</v>
      </c>
      <c r="I363" s="192"/>
      <c r="J363" s="14"/>
      <c r="K363" s="14"/>
      <c r="L363" s="188"/>
      <c r="M363" s="193"/>
      <c r="N363" s="194"/>
      <c r="O363" s="194"/>
      <c r="P363" s="194"/>
      <c r="Q363" s="194"/>
      <c r="R363" s="194"/>
      <c r="S363" s="194"/>
      <c r="T363" s="19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89" t="s">
        <v>147</v>
      </c>
      <c r="AU363" s="189" t="s">
        <v>145</v>
      </c>
      <c r="AV363" s="14" t="s">
        <v>145</v>
      </c>
      <c r="AW363" s="14" t="s">
        <v>36</v>
      </c>
      <c r="AX363" s="14" t="s">
        <v>80</v>
      </c>
      <c r="AY363" s="189" t="s">
        <v>137</v>
      </c>
    </row>
    <row r="364" s="13" customFormat="1">
      <c r="A364" s="13"/>
      <c r="B364" s="180"/>
      <c r="C364" s="13"/>
      <c r="D364" s="181" t="s">
        <v>147</v>
      </c>
      <c r="E364" s="182" t="s">
        <v>1</v>
      </c>
      <c r="F364" s="183" t="s">
        <v>212</v>
      </c>
      <c r="G364" s="13"/>
      <c r="H364" s="182" t="s">
        <v>1</v>
      </c>
      <c r="I364" s="184"/>
      <c r="J364" s="13"/>
      <c r="K364" s="13"/>
      <c r="L364" s="180"/>
      <c r="M364" s="185"/>
      <c r="N364" s="186"/>
      <c r="O364" s="186"/>
      <c r="P364" s="186"/>
      <c r="Q364" s="186"/>
      <c r="R364" s="186"/>
      <c r="S364" s="186"/>
      <c r="T364" s="18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2" t="s">
        <v>147</v>
      </c>
      <c r="AU364" s="182" t="s">
        <v>145</v>
      </c>
      <c r="AV364" s="13" t="s">
        <v>88</v>
      </c>
      <c r="AW364" s="13" t="s">
        <v>36</v>
      </c>
      <c r="AX364" s="13" t="s">
        <v>80</v>
      </c>
      <c r="AY364" s="182" t="s">
        <v>137</v>
      </c>
    </row>
    <row r="365" s="14" customFormat="1">
      <c r="A365" s="14"/>
      <c r="B365" s="188"/>
      <c r="C365" s="14"/>
      <c r="D365" s="181" t="s">
        <v>147</v>
      </c>
      <c r="E365" s="189" t="s">
        <v>1</v>
      </c>
      <c r="F365" s="190" t="s">
        <v>667</v>
      </c>
      <c r="G365" s="14"/>
      <c r="H365" s="191">
        <v>34.155000000000001</v>
      </c>
      <c r="I365" s="192"/>
      <c r="J365" s="14"/>
      <c r="K365" s="14"/>
      <c r="L365" s="188"/>
      <c r="M365" s="193"/>
      <c r="N365" s="194"/>
      <c r="O365" s="194"/>
      <c r="P365" s="194"/>
      <c r="Q365" s="194"/>
      <c r="R365" s="194"/>
      <c r="S365" s="194"/>
      <c r="T365" s="19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189" t="s">
        <v>147</v>
      </c>
      <c r="AU365" s="189" t="s">
        <v>145</v>
      </c>
      <c r="AV365" s="14" t="s">
        <v>145</v>
      </c>
      <c r="AW365" s="14" t="s">
        <v>36</v>
      </c>
      <c r="AX365" s="14" t="s">
        <v>80</v>
      </c>
      <c r="AY365" s="189" t="s">
        <v>137</v>
      </c>
    </row>
    <row r="366" s="13" customFormat="1">
      <c r="A366" s="13"/>
      <c r="B366" s="180"/>
      <c r="C366" s="13"/>
      <c r="D366" s="181" t="s">
        <v>147</v>
      </c>
      <c r="E366" s="182" t="s">
        <v>1</v>
      </c>
      <c r="F366" s="183" t="s">
        <v>668</v>
      </c>
      <c r="G366" s="13"/>
      <c r="H366" s="182" t="s">
        <v>1</v>
      </c>
      <c r="I366" s="184"/>
      <c r="J366" s="13"/>
      <c r="K366" s="13"/>
      <c r="L366" s="180"/>
      <c r="M366" s="185"/>
      <c r="N366" s="186"/>
      <c r="O366" s="186"/>
      <c r="P366" s="186"/>
      <c r="Q366" s="186"/>
      <c r="R366" s="186"/>
      <c r="S366" s="186"/>
      <c r="T366" s="18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2" t="s">
        <v>147</v>
      </c>
      <c r="AU366" s="182" t="s">
        <v>145</v>
      </c>
      <c r="AV366" s="13" t="s">
        <v>88</v>
      </c>
      <c r="AW366" s="13" t="s">
        <v>36</v>
      </c>
      <c r="AX366" s="13" t="s">
        <v>80</v>
      </c>
      <c r="AY366" s="182" t="s">
        <v>137</v>
      </c>
    </row>
    <row r="367" s="14" customFormat="1">
      <c r="A367" s="14"/>
      <c r="B367" s="188"/>
      <c r="C367" s="14"/>
      <c r="D367" s="181" t="s">
        <v>147</v>
      </c>
      <c r="E367" s="189" t="s">
        <v>1</v>
      </c>
      <c r="F367" s="190" t="s">
        <v>669</v>
      </c>
      <c r="G367" s="14"/>
      <c r="H367" s="191">
        <v>10.842000000000001</v>
      </c>
      <c r="I367" s="192"/>
      <c r="J367" s="14"/>
      <c r="K367" s="14"/>
      <c r="L367" s="188"/>
      <c r="M367" s="193"/>
      <c r="N367" s="194"/>
      <c r="O367" s="194"/>
      <c r="P367" s="194"/>
      <c r="Q367" s="194"/>
      <c r="R367" s="194"/>
      <c r="S367" s="194"/>
      <c r="T367" s="19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89" t="s">
        <v>147</v>
      </c>
      <c r="AU367" s="189" t="s">
        <v>145</v>
      </c>
      <c r="AV367" s="14" t="s">
        <v>145</v>
      </c>
      <c r="AW367" s="14" t="s">
        <v>36</v>
      </c>
      <c r="AX367" s="14" t="s">
        <v>80</v>
      </c>
      <c r="AY367" s="189" t="s">
        <v>137</v>
      </c>
    </row>
    <row r="368" s="15" customFormat="1">
      <c r="A368" s="15"/>
      <c r="B368" s="196"/>
      <c r="C368" s="15"/>
      <c r="D368" s="181" t="s">
        <v>147</v>
      </c>
      <c r="E368" s="197" t="s">
        <v>1</v>
      </c>
      <c r="F368" s="198" t="s">
        <v>150</v>
      </c>
      <c r="G368" s="15"/>
      <c r="H368" s="199">
        <v>82.221999999999994</v>
      </c>
      <c r="I368" s="200"/>
      <c r="J368" s="15"/>
      <c r="K368" s="15"/>
      <c r="L368" s="196"/>
      <c r="M368" s="201"/>
      <c r="N368" s="202"/>
      <c r="O368" s="202"/>
      <c r="P368" s="202"/>
      <c r="Q368" s="202"/>
      <c r="R368" s="202"/>
      <c r="S368" s="202"/>
      <c r="T368" s="20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197" t="s">
        <v>147</v>
      </c>
      <c r="AU368" s="197" t="s">
        <v>145</v>
      </c>
      <c r="AV368" s="15" t="s">
        <v>144</v>
      </c>
      <c r="AW368" s="15" t="s">
        <v>36</v>
      </c>
      <c r="AX368" s="15" t="s">
        <v>88</v>
      </c>
      <c r="AY368" s="197" t="s">
        <v>137</v>
      </c>
    </row>
    <row r="369" s="2" customFormat="1" ht="24.15" customHeight="1">
      <c r="A369" s="37"/>
      <c r="B369" s="166"/>
      <c r="C369" s="167" t="s">
        <v>617</v>
      </c>
      <c r="D369" s="167" t="s">
        <v>140</v>
      </c>
      <c r="E369" s="168" t="s">
        <v>670</v>
      </c>
      <c r="F369" s="169" t="s">
        <v>671</v>
      </c>
      <c r="G369" s="170" t="s">
        <v>143</v>
      </c>
      <c r="H369" s="171">
        <v>61.137</v>
      </c>
      <c r="I369" s="172"/>
      <c r="J369" s="173">
        <f>ROUND(I369*H369,2)</f>
        <v>0</v>
      </c>
      <c r="K369" s="169" t="s">
        <v>1</v>
      </c>
      <c r="L369" s="38"/>
      <c r="M369" s="174" t="s">
        <v>1</v>
      </c>
      <c r="N369" s="175" t="s">
        <v>46</v>
      </c>
      <c r="O369" s="76"/>
      <c r="P369" s="176">
        <f>O369*H369</f>
        <v>0</v>
      </c>
      <c r="Q369" s="176">
        <v>0</v>
      </c>
      <c r="R369" s="176">
        <f>Q369*H369</f>
        <v>0</v>
      </c>
      <c r="S369" s="176">
        <v>0</v>
      </c>
      <c r="T369" s="177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78" t="s">
        <v>144</v>
      </c>
      <c r="AT369" s="178" t="s">
        <v>140</v>
      </c>
      <c r="AU369" s="178" t="s">
        <v>145</v>
      </c>
      <c r="AY369" s="18" t="s">
        <v>137</v>
      </c>
      <c r="BE369" s="179">
        <f>IF(N369="základní",J369,0)</f>
        <v>0</v>
      </c>
      <c r="BF369" s="179">
        <f>IF(N369="snížená",J369,0)</f>
        <v>0</v>
      </c>
      <c r="BG369" s="179">
        <f>IF(N369="zákl. přenesená",J369,0)</f>
        <v>0</v>
      </c>
      <c r="BH369" s="179">
        <f>IF(N369="sníž. přenesená",J369,0)</f>
        <v>0</v>
      </c>
      <c r="BI369" s="179">
        <f>IF(N369="nulová",J369,0)</f>
        <v>0</v>
      </c>
      <c r="BJ369" s="18" t="s">
        <v>145</v>
      </c>
      <c r="BK369" s="179">
        <f>ROUND(I369*H369,2)</f>
        <v>0</v>
      </c>
      <c r="BL369" s="18" t="s">
        <v>144</v>
      </c>
      <c r="BM369" s="178" t="s">
        <v>672</v>
      </c>
    </row>
    <row r="370" s="2" customFormat="1" ht="24.15" customHeight="1">
      <c r="A370" s="37"/>
      <c r="B370" s="166"/>
      <c r="C370" s="167" t="s">
        <v>673</v>
      </c>
      <c r="D370" s="167" t="s">
        <v>140</v>
      </c>
      <c r="E370" s="168" t="s">
        <v>674</v>
      </c>
      <c r="F370" s="169" t="s">
        <v>675</v>
      </c>
      <c r="G370" s="170" t="s">
        <v>143</v>
      </c>
      <c r="H370" s="171">
        <v>85.599999999999994</v>
      </c>
      <c r="I370" s="172"/>
      <c r="J370" s="173">
        <f>ROUND(I370*H370,2)</f>
        <v>0</v>
      </c>
      <c r="K370" s="169" t="s">
        <v>1</v>
      </c>
      <c r="L370" s="38"/>
      <c r="M370" s="174" t="s">
        <v>1</v>
      </c>
      <c r="N370" s="175" t="s">
        <v>46</v>
      </c>
      <c r="O370" s="76"/>
      <c r="P370" s="176">
        <f>O370*H370</f>
        <v>0</v>
      </c>
      <c r="Q370" s="176">
        <v>0.00019000000000000001</v>
      </c>
      <c r="R370" s="176">
        <f>Q370*H370</f>
        <v>0.016264000000000001</v>
      </c>
      <c r="S370" s="176">
        <v>0</v>
      </c>
      <c r="T370" s="17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78" t="s">
        <v>144</v>
      </c>
      <c r="AT370" s="178" t="s">
        <v>140</v>
      </c>
      <c r="AU370" s="178" t="s">
        <v>145</v>
      </c>
      <c r="AY370" s="18" t="s">
        <v>137</v>
      </c>
      <c r="BE370" s="179">
        <f>IF(N370="základní",J370,0)</f>
        <v>0</v>
      </c>
      <c r="BF370" s="179">
        <f>IF(N370="snížená",J370,0)</f>
        <v>0</v>
      </c>
      <c r="BG370" s="179">
        <f>IF(N370="zákl. přenesená",J370,0)</f>
        <v>0</v>
      </c>
      <c r="BH370" s="179">
        <f>IF(N370="sníž. přenesená",J370,0)</f>
        <v>0</v>
      </c>
      <c r="BI370" s="179">
        <f>IF(N370="nulová",J370,0)</f>
        <v>0</v>
      </c>
      <c r="BJ370" s="18" t="s">
        <v>145</v>
      </c>
      <c r="BK370" s="179">
        <f>ROUND(I370*H370,2)</f>
        <v>0</v>
      </c>
      <c r="BL370" s="18" t="s">
        <v>144</v>
      </c>
      <c r="BM370" s="178" t="s">
        <v>676</v>
      </c>
    </row>
    <row r="371" s="14" customFormat="1">
      <c r="A371" s="14"/>
      <c r="B371" s="188"/>
      <c r="C371" s="14"/>
      <c r="D371" s="181" t="s">
        <v>147</v>
      </c>
      <c r="E371" s="189" t="s">
        <v>1</v>
      </c>
      <c r="F371" s="190" t="s">
        <v>677</v>
      </c>
      <c r="G371" s="14"/>
      <c r="H371" s="191">
        <v>85.599999999999994</v>
      </c>
      <c r="I371" s="192"/>
      <c r="J371" s="14"/>
      <c r="K371" s="14"/>
      <c r="L371" s="188"/>
      <c r="M371" s="193"/>
      <c r="N371" s="194"/>
      <c r="O371" s="194"/>
      <c r="P371" s="194"/>
      <c r="Q371" s="194"/>
      <c r="R371" s="194"/>
      <c r="S371" s="194"/>
      <c r="T371" s="19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89" t="s">
        <v>147</v>
      </c>
      <c r="AU371" s="189" t="s">
        <v>145</v>
      </c>
      <c r="AV371" s="14" t="s">
        <v>145</v>
      </c>
      <c r="AW371" s="14" t="s">
        <v>36</v>
      </c>
      <c r="AX371" s="14" t="s">
        <v>88</v>
      </c>
      <c r="AY371" s="189" t="s">
        <v>137</v>
      </c>
    </row>
    <row r="372" s="2" customFormat="1" ht="37.8" customHeight="1">
      <c r="A372" s="37"/>
      <c r="B372" s="166"/>
      <c r="C372" s="167" t="s">
        <v>624</v>
      </c>
      <c r="D372" s="167" t="s">
        <v>140</v>
      </c>
      <c r="E372" s="168" t="s">
        <v>678</v>
      </c>
      <c r="F372" s="169" t="s">
        <v>679</v>
      </c>
      <c r="G372" s="170" t="s">
        <v>143</v>
      </c>
      <c r="H372" s="171">
        <v>133.08000000000001</v>
      </c>
      <c r="I372" s="172"/>
      <c r="J372" s="173">
        <f>ROUND(I372*H372,2)</f>
        <v>0</v>
      </c>
      <c r="K372" s="169" t="s">
        <v>1</v>
      </c>
      <c r="L372" s="38"/>
      <c r="M372" s="174" t="s">
        <v>1</v>
      </c>
      <c r="N372" s="175" t="s">
        <v>46</v>
      </c>
      <c r="O372" s="76"/>
      <c r="P372" s="176">
        <f>O372*H372</f>
        <v>0</v>
      </c>
      <c r="Q372" s="176">
        <v>0.00025999999999999998</v>
      </c>
      <c r="R372" s="176">
        <f>Q372*H372</f>
        <v>0.034600800000000001</v>
      </c>
      <c r="S372" s="176">
        <v>0</v>
      </c>
      <c r="T372" s="177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78" t="s">
        <v>144</v>
      </c>
      <c r="AT372" s="178" t="s">
        <v>140</v>
      </c>
      <c r="AU372" s="178" t="s">
        <v>145</v>
      </c>
      <c r="AY372" s="18" t="s">
        <v>137</v>
      </c>
      <c r="BE372" s="179">
        <f>IF(N372="základní",J372,0)</f>
        <v>0</v>
      </c>
      <c r="BF372" s="179">
        <f>IF(N372="snížená",J372,0)</f>
        <v>0</v>
      </c>
      <c r="BG372" s="179">
        <f>IF(N372="zákl. přenesená",J372,0)</f>
        <v>0</v>
      </c>
      <c r="BH372" s="179">
        <f>IF(N372="sníž. přenesená",J372,0)</f>
        <v>0</v>
      </c>
      <c r="BI372" s="179">
        <f>IF(N372="nulová",J372,0)</f>
        <v>0</v>
      </c>
      <c r="BJ372" s="18" t="s">
        <v>145</v>
      </c>
      <c r="BK372" s="179">
        <f>ROUND(I372*H372,2)</f>
        <v>0</v>
      </c>
      <c r="BL372" s="18" t="s">
        <v>144</v>
      </c>
      <c r="BM372" s="178" t="s">
        <v>680</v>
      </c>
    </row>
    <row r="373" s="13" customFormat="1">
      <c r="A373" s="13"/>
      <c r="B373" s="180"/>
      <c r="C373" s="13"/>
      <c r="D373" s="181" t="s">
        <v>147</v>
      </c>
      <c r="E373" s="182" t="s">
        <v>1</v>
      </c>
      <c r="F373" s="183" t="s">
        <v>681</v>
      </c>
      <c r="G373" s="13"/>
      <c r="H373" s="182" t="s">
        <v>1</v>
      </c>
      <c r="I373" s="184"/>
      <c r="J373" s="13"/>
      <c r="K373" s="13"/>
      <c r="L373" s="180"/>
      <c r="M373" s="185"/>
      <c r="N373" s="186"/>
      <c r="O373" s="186"/>
      <c r="P373" s="186"/>
      <c r="Q373" s="186"/>
      <c r="R373" s="186"/>
      <c r="S373" s="186"/>
      <c r="T373" s="18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2" t="s">
        <v>147</v>
      </c>
      <c r="AU373" s="182" t="s">
        <v>145</v>
      </c>
      <c r="AV373" s="13" t="s">
        <v>88</v>
      </c>
      <c r="AW373" s="13" t="s">
        <v>36</v>
      </c>
      <c r="AX373" s="13" t="s">
        <v>80</v>
      </c>
      <c r="AY373" s="182" t="s">
        <v>137</v>
      </c>
    </row>
    <row r="374" s="14" customFormat="1">
      <c r="A374" s="14"/>
      <c r="B374" s="188"/>
      <c r="C374" s="14"/>
      <c r="D374" s="181" t="s">
        <v>147</v>
      </c>
      <c r="E374" s="189" t="s">
        <v>1</v>
      </c>
      <c r="F374" s="190" t="s">
        <v>682</v>
      </c>
      <c r="G374" s="14"/>
      <c r="H374" s="191">
        <v>21.780000000000001</v>
      </c>
      <c r="I374" s="192"/>
      <c r="J374" s="14"/>
      <c r="K374" s="14"/>
      <c r="L374" s="188"/>
      <c r="M374" s="193"/>
      <c r="N374" s="194"/>
      <c r="O374" s="194"/>
      <c r="P374" s="194"/>
      <c r="Q374" s="194"/>
      <c r="R374" s="194"/>
      <c r="S374" s="194"/>
      <c r="T374" s="19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189" t="s">
        <v>147</v>
      </c>
      <c r="AU374" s="189" t="s">
        <v>145</v>
      </c>
      <c r="AV374" s="14" t="s">
        <v>145</v>
      </c>
      <c r="AW374" s="14" t="s">
        <v>36</v>
      </c>
      <c r="AX374" s="14" t="s">
        <v>80</v>
      </c>
      <c r="AY374" s="189" t="s">
        <v>137</v>
      </c>
    </row>
    <row r="375" s="13" customFormat="1">
      <c r="A375" s="13"/>
      <c r="B375" s="180"/>
      <c r="C375" s="13"/>
      <c r="D375" s="181" t="s">
        <v>147</v>
      </c>
      <c r="E375" s="182" t="s">
        <v>1</v>
      </c>
      <c r="F375" s="183" t="s">
        <v>683</v>
      </c>
      <c r="G375" s="13"/>
      <c r="H375" s="182" t="s">
        <v>1</v>
      </c>
      <c r="I375" s="184"/>
      <c r="J375" s="13"/>
      <c r="K375" s="13"/>
      <c r="L375" s="180"/>
      <c r="M375" s="185"/>
      <c r="N375" s="186"/>
      <c r="O375" s="186"/>
      <c r="P375" s="186"/>
      <c r="Q375" s="186"/>
      <c r="R375" s="186"/>
      <c r="S375" s="186"/>
      <c r="T375" s="18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2" t="s">
        <v>147</v>
      </c>
      <c r="AU375" s="182" t="s">
        <v>145</v>
      </c>
      <c r="AV375" s="13" t="s">
        <v>88</v>
      </c>
      <c r="AW375" s="13" t="s">
        <v>36</v>
      </c>
      <c r="AX375" s="13" t="s">
        <v>80</v>
      </c>
      <c r="AY375" s="182" t="s">
        <v>137</v>
      </c>
    </row>
    <row r="376" s="14" customFormat="1">
      <c r="A376" s="14"/>
      <c r="B376" s="188"/>
      <c r="C376" s="14"/>
      <c r="D376" s="181" t="s">
        <v>147</v>
      </c>
      <c r="E376" s="189" t="s">
        <v>1</v>
      </c>
      <c r="F376" s="190" t="s">
        <v>684</v>
      </c>
      <c r="G376" s="14"/>
      <c r="H376" s="191">
        <v>86.299999999999997</v>
      </c>
      <c r="I376" s="192"/>
      <c r="J376" s="14"/>
      <c r="K376" s="14"/>
      <c r="L376" s="188"/>
      <c r="M376" s="193"/>
      <c r="N376" s="194"/>
      <c r="O376" s="194"/>
      <c r="P376" s="194"/>
      <c r="Q376" s="194"/>
      <c r="R376" s="194"/>
      <c r="S376" s="194"/>
      <c r="T376" s="19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189" t="s">
        <v>147</v>
      </c>
      <c r="AU376" s="189" t="s">
        <v>145</v>
      </c>
      <c r="AV376" s="14" t="s">
        <v>145</v>
      </c>
      <c r="AW376" s="14" t="s">
        <v>36</v>
      </c>
      <c r="AX376" s="14" t="s">
        <v>80</v>
      </c>
      <c r="AY376" s="189" t="s">
        <v>137</v>
      </c>
    </row>
    <row r="377" s="13" customFormat="1">
      <c r="A377" s="13"/>
      <c r="B377" s="180"/>
      <c r="C377" s="13"/>
      <c r="D377" s="181" t="s">
        <v>147</v>
      </c>
      <c r="E377" s="182" t="s">
        <v>1</v>
      </c>
      <c r="F377" s="183" t="s">
        <v>685</v>
      </c>
      <c r="G377" s="13"/>
      <c r="H377" s="182" t="s">
        <v>1</v>
      </c>
      <c r="I377" s="184"/>
      <c r="J377" s="13"/>
      <c r="K377" s="13"/>
      <c r="L377" s="180"/>
      <c r="M377" s="185"/>
      <c r="N377" s="186"/>
      <c r="O377" s="186"/>
      <c r="P377" s="186"/>
      <c r="Q377" s="186"/>
      <c r="R377" s="186"/>
      <c r="S377" s="186"/>
      <c r="T377" s="18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82" t="s">
        <v>147</v>
      </c>
      <c r="AU377" s="182" t="s">
        <v>145</v>
      </c>
      <c r="AV377" s="13" t="s">
        <v>88</v>
      </c>
      <c r="AW377" s="13" t="s">
        <v>36</v>
      </c>
      <c r="AX377" s="13" t="s">
        <v>80</v>
      </c>
      <c r="AY377" s="182" t="s">
        <v>137</v>
      </c>
    </row>
    <row r="378" s="14" customFormat="1">
      <c r="A378" s="14"/>
      <c r="B378" s="188"/>
      <c r="C378" s="14"/>
      <c r="D378" s="181" t="s">
        <v>147</v>
      </c>
      <c r="E378" s="189" t="s">
        <v>1</v>
      </c>
      <c r="F378" s="190" t="s">
        <v>241</v>
      </c>
      <c r="G378" s="14"/>
      <c r="H378" s="191">
        <v>25</v>
      </c>
      <c r="I378" s="192"/>
      <c r="J378" s="14"/>
      <c r="K378" s="14"/>
      <c r="L378" s="188"/>
      <c r="M378" s="193"/>
      <c r="N378" s="194"/>
      <c r="O378" s="194"/>
      <c r="P378" s="194"/>
      <c r="Q378" s="194"/>
      <c r="R378" s="194"/>
      <c r="S378" s="194"/>
      <c r="T378" s="19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189" t="s">
        <v>147</v>
      </c>
      <c r="AU378" s="189" t="s">
        <v>145</v>
      </c>
      <c r="AV378" s="14" t="s">
        <v>145</v>
      </c>
      <c r="AW378" s="14" t="s">
        <v>36</v>
      </c>
      <c r="AX378" s="14" t="s">
        <v>80</v>
      </c>
      <c r="AY378" s="189" t="s">
        <v>137</v>
      </c>
    </row>
    <row r="379" s="15" customFormat="1">
      <c r="A379" s="15"/>
      <c r="B379" s="196"/>
      <c r="C379" s="15"/>
      <c r="D379" s="181" t="s">
        <v>147</v>
      </c>
      <c r="E379" s="197" t="s">
        <v>1</v>
      </c>
      <c r="F379" s="198" t="s">
        <v>150</v>
      </c>
      <c r="G379" s="15"/>
      <c r="H379" s="199">
        <v>133.07999999999998</v>
      </c>
      <c r="I379" s="200"/>
      <c r="J379" s="15"/>
      <c r="K379" s="15"/>
      <c r="L379" s="196"/>
      <c r="M379" s="201"/>
      <c r="N379" s="202"/>
      <c r="O379" s="202"/>
      <c r="P379" s="202"/>
      <c r="Q379" s="202"/>
      <c r="R379" s="202"/>
      <c r="S379" s="202"/>
      <c r="T379" s="20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197" t="s">
        <v>147</v>
      </c>
      <c r="AU379" s="197" t="s">
        <v>145</v>
      </c>
      <c r="AV379" s="15" t="s">
        <v>144</v>
      </c>
      <c r="AW379" s="15" t="s">
        <v>36</v>
      </c>
      <c r="AX379" s="15" t="s">
        <v>88</v>
      </c>
      <c r="AY379" s="197" t="s">
        <v>137</v>
      </c>
    </row>
    <row r="380" s="12" customFormat="1" ht="25.92" customHeight="1">
      <c r="A380" s="12"/>
      <c r="B380" s="153"/>
      <c r="C380" s="12"/>
      <c r="D380" s="154" t="s">
        <v>79</v>
      </c>
      <c r="E380" s="155" t="s">
        <v>686</v>
      </c>
      <c r="F380" s="155" t="s">
        <v>687</v>
      </c>
      <c r="G380" s="12"/>
      <c r="H380" s="12"/>
      <c r="I380" s="156"/>
      <c r="J380" s="157">
        <f>BK380</f>
        <v>0</v>
      </c>
      <c r="K380" s="12"/>
      <c r="L380" s="153"/>
      <c r="M380" s="158"/>
      <c r="N380" s="159"/>
      <c r="O380" s="159"/>
      <c r="P380" s="160">
        <f>P381+P383+P385</f>
        <v>0</v>
      </c>
      <c r="Q380" s="159"/>
      <c r="R380" s="160">
        <f>R381+R383+R385</f>
        <v>0</v>
      </c>
      <c r="S380" s="159"/>
      <c r="T380" s="161">
        <f>T381+T383+T385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154" t="s">
        <v>167</v>
      </c>
      <c r="AT380" s="162" t="s">
        <v>79</v>
      </c>
      <c r="AU380" s="162" t="s">
        <v>80</v>
      </c>
      <c r="AY380" s="154" t="s">
        <v>137</v>
      </c>
      <c r="BK380" s="163">
        <f>BK381+BK383+BK385</f>
        <v>0</v>
      </c>
    </row>
    <row r="381" s="12" customFormat="1" ht="22.8" customHeight="1">
      <c r="A381" s="12"/>
      <c r="B381" s="153"/>
      <c r="C381" s="12"/>
      <c r="D381" s="154" t="s">
        <v>79</v>
      </c>
      <c r="E381" s="164" t="s">
        <v>688</v>
      </c>
      <c r="F381" s="164" t="s">
        <v>689</v>
      </c>
      <c r="G381" s="12"/>
      <c r="H381" s="12"/>
      <c r="I381" s="156"/>
      <c r="J381" s="165">
        <f>BK381</f>
        <v>0</v>
      </c>
      <c r="K381" s="12"/>
      <c r="L381" s="153"/>
      <c r="M381" s="158"/>
      <c r="N381" s="159"/>
      <c r="O381" s="159"/>
      <c r="P381" s="160">
        <f>P382</f>
        <v>0</v>
      </c>
      <c r="Q381" s="159"/>
      <c r="R381" s="160">
        <f>R382</f>
        <v>0</v>
      </c>
      <c r="S381" s="159"/>
      <c r="T381" s="161">
        <f>T382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54" t="s">
        <v>167</v>
      </c>
      <c r="AT381" s="162" t="s">
        <v>79</v>
      </c>
      <c r="AU381" s="162" t="s">
        <v>88</v>
      </c>
      <c r="AY381" s="154" t="s">
        <v>137</v>
      </c>
      <c r="BK381" s="163">
        <f>BK382</f>
        <v>0</v>
      </c>
    </row>
    <row r="382" s="2" customFormat="1" ht="14.4" customHeight="1">
      <c r="A382" s="37"/>
      <c r="B382" s="166"/>
      <c r="C382" s="167" t="s">
        <v>690</v>
      </c>
      <c r="D382" s="167" t="s">
        <v>140</v>
      </c>
      <c r="E382" s="168" t="s">
        <v>691</v>
      </c>
      <c r="F382" s="169" t="s">
        <v>689</v>
      </c>
      <c r="G382" s="170" t="s">
        <v>316</v>
      </c>
      <c r="H382" s="204"/>
      <c r="I382" s="172"/>
      <c r="J382" s="173">
        <f>ROUND(I382*H382,2)</f>
        <v>0</v>
      </c>
      <c r="K382" s="169" t="s">
        <v>1</v>
      </c>
      <c r="L382" s="38"/>
      <c r="M382" s="174" t="s">
        <v>1</v>
      </c>
      <c r="N382" s="175" t="s">
        <v>46</v>
      </c>
      <c r="O382" s="76"/>
      <c r="P382" s="176">
        <f>O382*H382</f>
        <v>0</v>
      </c>
      <c r="Q382" s="176">
        <v>0</v>
      </c>
      <c r="R382" s="176">
        <f>Q382*H382</f>
        <v>0</v>
      </c>
      <c r="S382" s="176">
        <v>0</v>
      </c>
      <c r="T382" s="177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78" t="s">
        <v>144</v>
      </c>
      <c r="AT382" s="178" t="s">
        <v>140</v>
      </c>
      <c r="AU382" s="178" t="s">
        <v>145</v>
      </c>
      <c r="AY382" s="18" t="s">
        <v>137</v>
      </c>
      <c r="BE382" s="179">
        <f>IF(N382="základní",J382,0)</f>
        <v>0</v>
      </c>
      <c r="BF382" s="179">
        <f>IF(N382="snížená",J382,0)</f>
        <v>0</v>
      </c>
      <c r="BG382" s="179">
        <f>IF(N382="zákl. přenesená",J382,0)</f>
        <v>0</v>
      </c>
      <c r="BH382" s="179">
        <f>IF(N382="sníž. přenesená",J382,0)</f>
        <v>0</v>
      </c>
      <c r="BI382" s="179">
        <f>IF(N382="nulová",J382,0)</f>
        <v>0</v>
      </c>
      <c r="BJ382" s="18" t="s">
        <v>145</v>
      </c>
      <c r="BK382" s="179">
        <f>ROUND(I382*H382,2)</f>
        <v>0</v>
      </c>
      <c r="BL382" s="18" t="s">
        <v>144</v>
      </c>
      <c r="BM382" s="178" t="s">
        <v>692</v>
      </c>
    </row>
    <row r="383" s="12" customFormat="1" ht="22.8" customHeight="1">
      <c r="A383" s="12"/>
      <c r="B383" s="153"/>
      <c r="C383" s="12"/>
      <c r="D383" s="154" t="s">
        <v>79</v>
      </c>
      <c r="E383" s="164" t="s">
        <v>693</v>
      </c>
      <c r="F383" s="164" t="s">
        <v>694</v>
      </c>
      <c r="G383" s="12"/>
      <c r="H383" s="12"/>
      <c r="I383" s="156"/>
      <c r="J383" s="165">
        <f>BK383</f>
        <v>0</v>
      </c>
      <c r="K383" s="12"/>
      <c r="L383" s="153"/>
      <c r="M383" s="158"/>
      <c r="N383" s="159"/>
      <c r="O383" s="159"/>
      <c r="P383" s="160">
        <f>P384</f>
        <v>0</v>
      </c>
      <c r="Q383" s="159"/>
      <c r="R383" s="160">
        <f>R384</f>
        <v>0</v>
      </c>
      <c r="S383" s="159"/>
      <c r="T383" s="161">
        <f>T384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54" t="s">
        <v>167</v>
      </c>
      <c r="AT383" s="162" t="s">
        <v>79</v>
      </c>
      <c r="AU383" s="162" t="s">
        <v>88</v>
      </c>
      <c r="AY383" s="154" t="s">
        <v>137</v>
      </c>
      <c r="BK383" s="163">
        <f>BK384</f>
        <v>0</v>
      </c>
    </row>
    <row r="384" s="2" customFormat="1" ht="14.4" customHeight="1">
      <c r="A384" s="37"/>
      <c r="B384" s="166"/>
      <c r="C384" s="167" t="s">
        <v>695</v>
      </c>
      <c r="D384" s="167" t="s">
        <v>140</v>
      </c>
      <c r="E384" s="168" t="s">
        <v>696</v>
      </c>
      <c r="F384" s="169" t="s">
        <v>697</v>
      </c>
      <c r="G384" s="170" t="s">
        <v>316</v>
      </c>
      <c r="H384" s="204"/>
      <c r="I384" s="172"/>
      <c r="J384" s="173">
        <f>ROUND(I384*H384,2)</f>
        <v>0</v>
      </c>
      <c r="K384" s="169" t="s">
        <v>1</v>
      </c>
      <c r="L384" s="38"/>
      <c r="M384" s="174" t="s">
        <v>1</v>
      </c>
      <c r="N384" s="175" t="s">
        <v>46</v>
      </c>
      <c r="O384" s="76"/>
      <c r="P384" s="176">
        <f>O384*H384</f>
        <v>0</v>
      </c>
      <c r="Q384" s="176">
        <v>0</v>
      </c>
      <c r="R384" s="176">
        <f>Q384*H384</f>
        <v>0</v>
      </c>
      <c r="S384" s="176">
        <v>0</v>
      </c>
      <c r="T384" s="177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78" t="s">
        <v>144</v>
      </c>
      <c r="AT384" s="178" t="s">
        <v>140</v>
      </c>
      <c r="AU384" s="178" t="s">
        <v>145</v>
      </c>
      <c r="AY384" s="18" t="s">
        <v>137</v>
      </c>
      <c r="BE384" s="179">
        <f>IF(N384="základní",J384,0)</f>
        <v>0</v>
      </c>
      <c r="BF384" s="179">
        <f>IF(N384="snížená",J384,0)</f>
        <v>0</v>
      </c>
      <c r="BG384" s="179">
        <f>IF(N384="zákl. přenesená",J384,0)</f>
        <v>0</v>
      </c>
      <c r="BH384" s="179">
        <f>IF(N384="sníž. přenesená",J384,0)</f>
        <v>0</v>
      </c>
      <c r="BI384" s="179">
        <f>IF(N384="nulová",J384,0)</f>
        <v>0</v>
      </c>
      <c r="BJ384" s="18" t="s">
        <v>145</v>
      </c>
      <c r="BK384" s="179">
        <f>ROUND(I384*H384,2)</f>
        <v>0</v>
      </c>
      <c r="BL384" s="18" t="s">
        <v>144</v>
      </c>
      <c r="BM384" s="178" t="s">
        <v>698</v>
      </c>
    </row>
    <row r="385" s="12" customFormat="1" ht="22.8" customHeight="1">
      <c r="A385" s="12"/>
      <c r="B385" s="153"/>
      <c r="C385" s="12"/>
      <c r="D385" s="154" t="s">
        <v>79</v>
      </c>
      <c r="E385" s="164" t="s">
        <v>699</v>
      </c>
      <c r="F385" s="164" t="s">
        <v>700</v>
      </c>
      <c r="G385" s="12"/>
      <c r="H385" s="12"/>
      <c r="I385" s="156"/>
      <c r="J385" s="165">
        <f>BK385</f>
        <v>0</v>
      </c>
      <c r="K385" s="12"/>
      <c r="L385" s="153"/>
      <c r="M385" s="158"/>
      <c r="N385" s="159"/>
      <c r="O385" s="159"/>
      <c r="P385" s="160">
        <f>P386</f>
        <v>0</v>
      </c>
      <c r="Q385" s="159"/>
      <c r="R385" s="160">
        <f>R386</f>
        <v>0</v>
      </c>
      <c r="S385" s="159"/>
      <c r="T385" s="161">
        <f>T386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154" t="s">
        <v>167</v>
      </c>
      <c r="AT385" s="162" t="s">
        <v>79</v>
      </c>
      <c r="AU385" s="162" t="s">
        <v>88</v>
      </c>
      <c r="AY385" s="154" t="s">
        <v>137</v>
      </c>
      <c r="BK385" s="163">
        <f>BK386</f>
        <v>0</v>
      </c>
    </row>
    <row r="386" s="2" customFormat="1" ht="14.4" customHeight="1">
      <c r="A386" s="37"/>
      <c r="B386" s="166"/>
      <c r="C386" s="167" t="s">
        <v>640</v>
      </c>
      <c r="D386" s="167" t="s">
        <v>140</v>
      </c>
      <c r="E386" s="168" t="s">
        <v>701</v>
      </c>
      <c r="F386" s="169" t="s">
        <v>702</v>
      </c>
      <c r="G386" s="170" t="s">
        <v>316</v>
      </c>
      <c r="H386" s="204"/>
      <c r="I386" s="172"/>
      <c r="J386" s="173">
        <f>ROUND(I386*H386,2)</f>
        <v>0</v>
      </c>
      <c r="K386" s="169" t="s">
        <v>1</v>
      </c>
      <c r="L386" s="38"/>
      <c r="M386" s="215" t="s">
        <v>1</v>
      </c>
      <c r="N386" s="216" t="s">
        <v>46</v>
      </c>
      <c r="O386" s="217"/>
      <c r="P386" s="218">
        <f>O386*H386</f>
        <v>0</v>
      </c>
      <c r="Q386" s="218">
        <v>0</v>
      </c>
      <c r="R386" s="218">
        <f>Q386*H386</f>
        <v>0</v>
      </c>
      <c r="S386" s="218">
        <v>0</v>
      </c>
      <c r="T386" s="219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78" t="s">
        <v>144</v>
      </c>
      <c r="AT386" s="178" t="s">
        <v>140</v>
      </c>
      <c r="AU386" s="178" t="s">
        <v>145</v>
      </c>
      <c r="AY386" s="18" t="s">
        <v>137</v>
      </c>
      <c r="BE386" s="179">
        <f>IF(N386="základní",J386,0)</f>
        <v>0</v>
      </c>
      <c r="BF386" s="179">
        <f>IF(N386="snížená",J386,0)</f>
        <v>0</v>
      </c>
      <c r="BG386" s="179">
        <f>IF(N386="zákl. přenesená",J386,0)</f>
        <v>0</v>
      </c>
      <c r="BH386" s="179">
        <f>IF(N386="sníž. přenesená",J386,0)</f>
        <v>0</v>
      </c>
      <c r="BI386" s="179">
        <f>IF(N386="nulová",J386,0)</f>
        <v>0</v>
      </c>
      <c r="BJ386" s="18" t="s">
        <v>145</v>
      </c>
      <c r="BK386" s="179">
        <f>ROUND(I386*H386,2)</f>
        <v>0</v>
      </c>
      <c r="BL386" s="18" t="s">
        <v>144</v>
      </c>
      <c r="BM386" s="178" t="s">
        <v>703</v>
      </c>
    </row>
    <row r="387" s="2" customFormat="1" ht="6.96" customHeight="1">
      <c r="A387" s="37"/>
      <c r="B387" s="59"/>
      <c r="C387" s="60"/>
      <c r="D387" s="60"/>
      <c r="E387" s="60"/>
      <c r="F387" s="60"/>
      <c r="G387" s="60"/>
      <c r="H387" s="60"/>
      <c r="I387" s="60"/>
      <c r="J387" s="60"/>
      <c r="K387" s="60"/>
      <c r="L387" s="38"/>
      <c r="M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</row>
  </sheetData>
  <autoFilter ref="C139:K386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Josef Čanda</dc:creator>
  <cp:lastModifiedBy>Josef Čanda</cp:lastModifiedBy>
  <dcterms:created xsi:type="dcterms:W3CDTF">2021-06-15T08:43:04Z</dcterms:created>
  <dcterms:modified xsi:type="dcterms:W3CDTF">2021-06-15T08:43:07Z</dcterms:modified>
</cp:coreProperties>
</file>